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autoCompressPictures="0" defaultThemeVersion="124226"/>
  <mc:AlternateContent xmlns:mc="http://schemas.openxmlformats.org/markup-compatibility/2006">
    <mc:Choice Requires="x15">
      <x15ac:absPath xmlns:x15ac="http://schemas.microsoft.com/office/spreadsheetml/2010/11/ac" url="\\172.26.1.6\Talento Humano\2022\2. MIPG\SG_SST\40013540-Matriz IPVRDC\"/>
    </mc:Choice>
  </mc:AlternateContent>
  <xr:revisionPtr revIDLastSave="0" documentId="13_ncr:1_{9E137354-2E30-4F08-80F9-8202A676B04A}" xr6:coauthVersionLast="36" xr6:coauthVersionMax="47" xr10:uidLastSave="{00000000-0000-0000-0000-000000000000}"/>
  <bookViews>
    <workbookView xWindow="0" yWindow="0" windowWidth="24000" windowHeight="8925" firstSheet="1" activeTab="1" xr2:uid="{00000000-000D-0000-FFFF-FFFF00000000}"/>
  </bookViews>
  <sheets>
    <sheet name="Inicio" sheetId="69" r:id="rId1"/>
    <sheet name="MENU MATRICES " sheetId="14" r:id="rId2"/>
    <sheet name="DIRECTOR" sheetId="9" r:id="rId3"/>
    <sheet name="SUBDIRECTOR SAI" sheetId="18" r:id="rId4"/>
    <sheet name="SUBDIRECTOR SRI" sheetId="42" r:id="rId5"/>
    <sheet name="SUBDIRECTOR SAF" sheetId="15" r:id="rId6"/>
    <sheet name="JEFE OCI" sheetId="20" r:id="rId7"/>
    <sheet name="JEFE OS" sheetId="10" r:id="rId8"/>
    <sheet name="JEFE OAP" sheetId="21" r:id="rId9"/>
    <sheet name="JEFE OAJ" sheetId="23" r:id="rId10"/>
    <sheet name="ASESORES" sheetId="49" r:id="rId11"/>
    <sheet name="SEGUNDA INSTANCIA" sheetId="75" r:id="rId12"/>
    <sheet name="P. ESP. ADMINISTRACION SAI" sheetId="72" r:id="rId13"/>
    <sheet name="P.ESP.DEFENSA SAI" sheetId="64" r:id="rId14"/>
    <sheet name=" ESP. EST.R PREDIOS SRI " sheetId="65" r:id="rId15"/>
    <sheet name="PROFESIONAL ESPECIALIZADO" sheetId="67" r:id="rId16"/>
    <sheet name="PROF. RECEPCION PREDIOS SRI" sheetId="62" r:id="rId17"/>
    <sheet name="PROFESIONAL UNIVERSITARIO" sheetId="53" r:id="rId18"/>
    <sheet name="TOPOGRAFIA" sheetId="54" r:id="rId19"/>
    <sheet name="TECNICO SISTEMAS " sheetId="58" r:id="rId20"/>
    <sheet name="TECNICO OPERATIVO " sheetId="50" r:id="rId21"/>
    <sheet name="SECRETARIO" sheetId="31" r:id="rId22"/>
    <sheet name="ATENCION CAD CRA 30 " sheetId="52" r:id="rId23"/>
    <sheet name="ARCHIVO SRI" sheetId="57" r:id="rId24"/>
    <sheet name=" AUX SG " sheetId="60" r:id="rId25"/>
    <sheet name="AUX SG MANTENIM" sheetId="73" r:id="rId26"/>
    <sheet name="DEFENSORES SAI " sheetId="70" r:id="rId27"/>
    <sheet name="GESTION DOCUMENTAL" sheetId="63" r:id="rId28"/>
    <sheet name="BODEGA COLVATEL" sheetId="45" r:id="rId29"/>
    <sheet name="CONDUCTOR " sheetId="51" r:id="rId30"/>
    <sheet name="PROVEEDOR TRANSPORTE " sheetId="59" r:id="rId31"/>
    <sheet name="PROVEEDOR SEGURIDAD" sheetId="47" r:id="rId32"/>
    <sheet name="PROVEEDOR ASEO Y CAFETERIA " sheetId="40" r:id="rId33"/>
    <sheet name="PROVEEDOR MTM EQUIPOS DE COMPUT" sheetId="41" r:id="rId34"/>
    <sheet name="ESCUELA DEL ESPACIO PÚBLICO" sheetId="68" r:id="rId35"/>
    <sheet name="VISITANTE " sheetId="38" r:id="rId36"/>
  </sheets>
  <definedNames>
    <definedName name="_xlnm._FilterDatabase" localSheetId="2" hidden="1">DIRECTOR!$B$10:$AK$30</definedName>
    <definedName name="_xlnm._FilterDatabase" localSheetId="6" hidden="1">'JEFE OCI'!$B$10:$AK$27</definedName>
    <definedName name="_xlnm._FilterDatabase" localSheetId="32" hidden="1">'PROVEEDOR ASEO Y CAFETERIA '!$B$10:$AK$29</definedName>
    <definedName name="_xlnm._FilterDatabase" localSheetId="33" hidden="1">'PROVEEDOR MTM EQUIPOS DE COMPUT'!$B$10:$AK$26</definedName>
    <definedName name="_xlnm._FilterDatabase" localSheetId="3" hidden="1">'SUBDIRECTOR SAI'!$B$10:$AK$28</definedName>
    <definedName name="_xlnm._FilterDatabase" localSheetId="4" hidden="1">'SUBDIRECTOR SRI'!$B$10:$AK$27</definedName>
    <definedName name="_xlnm._FilterDatabase" localSheetId="35" hidden="1">'VISITANTE '!$B$10:$BL$17</definedName>
    <definedName name="_xlnm.Print_Area" localSheetId="35">'VISITANTE '!$A$1:$AK$17</definedName>
    <definedName name="_xlnm.Print_Titles" localSheetId="2">DIRECTOR!$7:$10</definedName>
    <definedName name="_xlnm.Print_Titles" localSheetId="35">'VISITANTE '!$7:$10</definedName>
  </definedNames>
  <calcPr calcId="191029"/>
</workbook>
</file>

<file path=xl/calcChain.xml><?xml version="1.0" encoding="utf-8"?>
<calcChain xmlns="http://schemas.openxmlformats.org/spreadsheetml/2006/main">
  <c r="O12" i="63" l="1"/>
  <c r="O13" i="63"/>
  <c r="O14" i="63"/>
  <c r="O15" i="63"/>
  <c r="O16" i="63"/>
  <c r="O17" i="63"/>
  <c r="O18" i="63"/>
  <c r="O19" i="63"/>
  <c r="O20" i="63"/>
  <c r="O21" i="63"/>
  <c r="O22" i="63"/>
  <c r="O23" i="63"/>
  <c r="O24" i="63"/>
  <c r="O25" i="63"/>
  <c r="O12" i="45"/>
  <c r="O13" i="45"/>
  <c r="O14" i="45"/>
  <c r="O15" i="45"/>
  <c r="O16" i="45"/>
  <c r="O17" i="45"/>
  <c r="O18" i="45"/>
  <c r="O19" i="45"/>
  <c r="O20" i="45"/>
  <c r="O21" i="45"/>
  <c r="O22" i="45"/>
  <c r="O23" i="45"/>
  <c r="O24" i="45"/>
  <c r="O25" i="45"/>
  <c r="O26" i="45"/>
  <c r="O27" i="45"/>
  <c r="O28" i="45"/>
  <c r="O29" i="45"/>
  <c r="AB24" i="60" l="1"/>
  <c r="AD24" i="60" s="1"/>
  <c r="X24" i="60"/>
  <c r="Y24" i="60" s="1"/>
  <c r="W24" i="60"/>
  <c r="AA24" i="60" s="1"/>
  <c r="O24" i="60"/>
  <c r="AB12" i="49"/>
  <c r="AD12" i="49" s="1"/>
  <c r="X12" i="49"/>
  <c r="Y12" i="49" s="1"/>
  <c r="W12" i="49"/>
  <c r="AA12" i="49" s="1"/>
  <c r="O12" i="49"/>
  <c r="AC24" i="60" l="1"/>
  <c r="AC12" i="49"/>
  <c r="AB16" i="23"/>
  <c r="AD16" i="23" s="1"/>
  <c r="X16" i="23"/>
  <c r="Y16" i="23" s="1"/>
  <c r="W16" i="23"/>
  <c r="AA16" i="23" s="1"/>
  <c r="AB15" i="23"/>
  <c r="AD15" i="23" s="1"/>
  <c r="X15" i="23"/>
  <c r="Y15" i="23" s="1"/>
  <c r="W15" i="23"/>
  <c r="AA15" i="23" s="1"/>
  <c r="AB16" i="21"/>
  <c r="AD16" i="21" s="1"/>
  <c r="X16" i="21"/>
  <c r="Y16" i="21" s="1"/>
  <c r="W16" i="21"/>
  <c r="AA16" i="21" s="1"/>
  <c r="AD15" i="21"/>
  <c r="AB15" i="21"/>
  <c r="AC15" i="21" s="1"/>
  <c r="Y15" i="21"/>
  <c r="X15" i="21"/>
  <c r="W15" i="21"/>
  <c r="AA15" i="21" s="1"/>
  <c r="AB16" i="10"/>
  <c r="AD16" i="10" s="1"/>
  <c r="AA16" i="10"/>
  <c r="X16" i="10"/>
  <c r="Y16" i="10" s="1"/>
  <c r="W16" i="10"/>
  <c r="AD15" i="10"/>
  <c r="AB15" i="10"/>
  <c r="AC15" i="10" s="1"/>
  <c r="Y15" i="10"/>
  <c r="X15" i="10"/>
  <c r="W15" i="10"/>
  <c r="AA15" i="10" s="1"/>
  <c r="AB16" i="20"/>
  <c r="AD16" i="20" s="1"/>
  <c r="X16" i="20"/>
  <c r="Y16" i="20" s="1"/>
  <c r="W16" i="20"/>
  <c r="AA16" i="20" s="1"/>
  <c r="AD15" i="20"/>
  <c r="AB15" i="20"/>
  <c r="AC15" i="20" s="1"/>
  <c r="X15" i="20"/>
  <c r="Y15" i="20" s="1"/>
  <c r="W15" i="20"/>
  <c r="AA15" i="20" s="1"/>
  <c r="AB16" i="15"/>
  <c r="AD16" i="15" s="1"/>
  <c r="X16" i="15"/>
  <c r="Y16" i="15" s="1"/>
  <c r="W16" i="15"/>
  <c r="AA16" i="15" s="1"/>
  <c r="AD15" i="15"/>
  <c r="AB15" i="15"/>
  <c r="AC15" i="15" s="1"/>
  <c r="AA15" i="15"/>
  <c r="X15" i="15"/>
  <c r="Y15" i="15" s="1"/>
  <c r="W15" i="15"/>
  <c r="AB16" i="42"/>
  <c r="AD16" i="42" s="1"/>
  <c r="X16" i="42"/>
  <c r="Y16" i="42" s="1"/>
  <c r="W16" i="42"/>
  <c r="AA16" i="42" s="1"/>
  <c r="AB15" i="42"/>
  <c r="AC15" i="42" s="1"/>
  <c r="AA15" i="42"/>
  <c r="X15" i="42"/>
  <c r="Y15" i="42" s="1"/>
  <c r="W15" i="42"/>
  <c r="AB17" i="18"/>
  <c r="AD17" i="18" s="1"/>
  <c r="X17" i="18"/>
  <c r="Y17" i="18" s="1"/>
  <c r="W17" i="18"/>
  <c r="AA17" i="18" s="1"/>
  <c r="AB16" i="18"/>
  <c r="AC16" i="18" s="1"/>
  <c r="X16" i="18"/>
  <c r="Y16" i="18" s="1"/>
  <c r="W16" i="18"/>
  <c r="AA16" i="18" s="1"/>
  <c r="O17" i="18"/>
  <c r="O16" i="18"/>
  <c r="O16" i="42"/>
  <c r="O15" i="42"/>
  <c r="O16" i="15"/>
  <c r="O15" i="15"/>
  <c r="O16" i="20"/>
  <c r="O15" i="20"/>
  <c r="O16" i="10"/>
  <c r="O15" i="10"/>
  <c r="O16" i="21"/>
  <c r="O15" i="21"/>
  <c r="O16" i="23"/>
  <c r="O15" i="23"/>
  <c r="AD17" i="9"/>
  <c r="AB17" i="9"/>
  <c r="AC17" i="9" s="1"/>
  <c r="AA17" i="9"/>
  <c r="AB16" i="9"/>
  <c r="AC16" i="9" s="1"/>
  <c r="W17" i="9"/>
  <c r="X17" i="9"/>
  <c r="Y17" i="9" s="1"/>
  <c r="W16" i="9"/>
  <c r="AA16" i="9" s="1"/>
  <c r="X16" i="9"/>
  <c r="Y16" i="9" s="1"/>
  <c r="O17" i="9"/>
  <c r="O16" i="9"/>
  <c r="AB22" i="47"/>
  <c r="AD22" i="47" s="1"/>
  <c r="AA22" i="47"/>
  <c r="X22" i="47"/>
  <c r="Y22" i="47" s="1"/>
  <c r="W22" i="47"/>
  <c r="O22" i="47"/>
  <c r="AB14" i="68"/>
  <c r="AD14" i="68" s="1"/>
  <c r="X14" i="68"/>
  <c r="Y14" i="68" s="1"/>
  <c r="W14" i="68"/>
  <c r="AA14" i="68" s="1"/>
  <c r="AB15" i="41"/>
  <c r="AD15" i="41" s="1"/>
  <c r="X15" i="41"/>
  <c r="Y15" i="41" s="1"/>
  <c r="W15" i="41"/>
  <c r="AA15" i="41" s="1"/>
  <c r="AB18" i="40"/>
  <c r="AD18" i="40" s="1"/>
  <c r="X18" i="40"/>
  <c r="Y18" i="40" s="1"/>
  <c r="W18" i="40"/>
  <c r="AA18" i="40" s="1"/>
  <c r="AB14" i="47"/>
  <c r="AD14" i="47" s="1"/>
  <c r="X14" i="47"/>
  <c r="Y14" i="47" s="1"/>
  <c r="W14" i="47"/>
  <c r="AA14" i="47" s="1"/>
  <c r="AB14" i="59"/>
  <c r="AD14" i="59" s="1"/>
  <c r="AA14" i="59"/>
  <c r="X14" i="59"/>
  <c r="Y14" i="59" s="1"/>
  <c r="W14" i="59"/>
  <c r="AB14" i="51"/>
  <c r="AD14" i="51" s="1"/>
  <c r="X14" i="51"/>
  <c r="Y14" i="51" s="1"/>
  <c r="W14" i="51"/>
  <c r="AA14" i="51" s="1"/>
  <c r="AB15" i="45"/>
  <c r="AD15" i="45" s="1"/>
  <c r="X15" i="45"/>
  <c r="Y15" i="45" s="1"/>
  <c r="W15" i="45"/>
  <c r="AA15" i="45" s="1"/>
  <c r="AB15" i="63"/>
  <c r="AD15" i="63" s="1"/>
  <c r="X15" i="63"/>
  <c r="Y15" i="63" s="1"/>
  <c r="W15" i="63"/>
  <c r="AA15" i="63" s="1"/>
  <c r="AB17" i="70"/>
  <c r="AD17" i="70" s="1"/>
  <c r="X17" i="70"/>
  <c r="Y17" i="70" s="1"/>
  <c r="W17" i="70"/>
  <c r="AA17" i="70" s="1"/>
  <c r="AB14" i="73"/>
  <c r="AD14" i="73" s="1"/>
  <c r="X14" i="73"/>
  <c r="Y14" i="73" s="1"/>
  <c r="W14" i="73"/>
  <c r="AA14" i="73" s="1"/>
  <c r="AB14" i="60"/>
  <c r="AD14" i="60" s="1"/>
  <c r="X14" i="60"/>
  <c r="Y14" i="60" s="1"/>
  <c r="W14" i="60"/>
  <c r="AA14" i="60" s="1"/>
  <c r="AB15" i="57"/>
  <c r="AD15" i="57" s="1"/>
  <c r="X15" i="57"/>
  <c r="Y15" i="57" s="1"/>
  <c r="W15" i="57"/>
  <c r="AA15" i="57" s="1"/>
  <c r="AB15" i="52"/>
  <c r="AD15" i="52" s="1"/>
  <c r="X15" i="52"/>
  <c r="Y15" i="52" s="1"/>
  <c r="W15" i="52"/>
  <c r="AA15" i="52" s="1"/>
  <c r="AB15" i="31"/>
  <c r="AD15" i="31" s="1"/>
  <c r="X15" i="31"/>
  <c r="Y15" i="31" s="1"/>
  <c r="W15" i="31"/>
  <c r="AA15" i="31" s="1"/>
  <c r="AB14" i="50"/>
  <c r="AD14" i="50" s="1"/>
  <c r="X14" i="50"/>
  <c r="Y14" i="50" s="1"/>
  <c r="W14" i="50"/>
  <c r="AA14" i="50" s="1"/>
  <c r="AB14" i="58"/>
  <c r="AD14" i="58" s="1"/>
  <c r="X14" i="58"/>
  <c r="Y14" i="58" s="1"/>
  <c r="W14" i="58"/>
  <c r="AA14" i="58" s="1"/>
  <c r="AB15" i="54"/>
  <c r="AD15" i="54" s="1"/>
  <c r="X15" i="54"/>
  <c r="Y15" i="54" s="1"/>
  <c r="W15" i="54"/>
  <c r="AA15" i="54" s="1"/>
  <c r="AB15" i="53"/>
  <c r="AD15" i="53" s="1"/>
  <c r="X15" i="53"/>
  <c r="Y15" i="53" s="1"/>
  <c r="W15" i="53"/>
  <c r="AA15" i="53" s="1"/>
  <c r="AB16" i="62"/>
  <c r="AD16" i="62" s="1"/>
  <c r="X16" i="62"/>
  <c r="Y16" i="62" s="1"/>
  <c r="W16" i="62"/>
  <c r="AA16" i="62" s="1"/>
  <c r="AB16" i="67"/>
  <c r="AD16" i="67" s="1"/>
  <c r="X16" i="67"/>
  <c r="Y16" i="67" s="1"/>
  <c r="W16" i="67"/>
  <c r="AA16" i="67" s="1"/>
  <c r="AB16" i="65"/>
  <c r="AD16" i="65" s="1"/>
  <c r="X16" i="65"/>
  <c r="Y16" i="65" s="1"/>
  <c r="W16" i="65"/>
  <c r="AA16" i="65" s="1"/>
  <c r="AB18" i="64"/>
  <c r="AD18" i="64" s="1"/>
  <c r="X18" i="64"/>
  <c r="Y18" i="64" s="1"/>
  <c r="W18" i="64"/>
  <c r="AA18" i="64" s="1"/>
  <c r="AB16" i="72"/>
  <c r="AD16" i="72" s="1"/>
  <c r="X16" i="72"/>
  <c r="Y16" i="72" s="1"/>
  <c r="W16" i="72"/>
  <c r="AA16" i="72" s="1"/>
  <c r="AB16" i="75"/>
  <c r="AD16" i="75" s="1"/>
  <c r="X16" i="75"/>
  <c r="Y16" i="75" s="1"/>
  <c r="W16" i="75"/>
  <c r="AA16" i="75" s="1"/>
  <c r="AB16" i="49"/>
  <c r="AD16" i="49" s="1"/>
  <c r="X16" i="49"/>
  <c r="Y16" i="49" s="1"/>
  <c r="W16" i="49"/>
  <c r="AA16" i="49" s="1"/>
  <c r="AB17" i="23"/>
  <c r="AD17" i="23" s="1"/>
  <c r="X17" i="23"/>
  <c r="Y17" i="23" s="1"/>
  <c r="W17" i="23"/>
  <c r="AA17" i="23" s="1"/>
  <c r="AB17" i="21"/>
  <c r="AD17" i="21" s="1"/>
  <c r="X17" i="21"/>
  <c r="Y17" i="21" s="1"/>
  <c r="W17" i="21"/>
  <c r="AA17" i="21" s="1"/>
  <c r="AB17" i="10"/>
  <c r="AD17" i="10" s="1"/>
  <c r="X17" i="10"/>
  <c r="Y17" i="10" s="1"/>
  <c r="W17" i="10"/>
  <c r="AA17" i="10" s="1"/>
  <c r="AB17" i="20"/>
  <c r="AD17" i="20" s="1"/>
  <c r="X17" i="20"/>
  <c r="Y17" i="20" s="1"/>
  <c r="W17" i="20"/>
  <c r="AA17" i="20" s="1"/>
  <c r="AB17" i="15"/>
  <c r="AD17" i="15" s="1"/>
  <c r="X17" i="15"/>
  <c r="Y17" i="15" s="1"/>
  <c r="W17" i="15"/>
  <c r="AA17" i="15" s="1"/>
  <c r="AB17" i="42"/>
  <c r="AD17" i="42" s="1"/>
  <c r="X17" i="42"/>
  <c r="Y17" i="42" s="1"/>
  <c r="W17" i="42"/>
  <c r="AA17" i="42" s="1"/>
  <c r="AB18" i="18"/>
  <c r="AD18" i="18" s="1"/>
  <c r="X18" i="18"/>
  <c r="Y18" i="18" s="1"/>
  <c r="W18" i="18"/>
  <c r="AA18" i="18" s="1"/>
  <c r="O18" i="18"/>
  <c r="O17" i="42"/>
  <c r="O17" i="15"/>
  <c r="O17" i="20"/>
  <c r="O17" i="10"/>
  <c r="O17" i="21"/>
  <c r="O17" i="23"/>
  <c r="O16" i="49"/>
  <c r="O16" i="75"/>
  <c r="O16" i="72"/>
  <c r="O18" i="64"/>
  <c r="O16" i="65"/>
  <c r="O16" i="67"/>
  <c r="O16" i="62"/>
  <c r="O15" i="53"/>
  <c r="O15" i="54"/>
  <c r="O14" i="58"/>
  <c r="O14" i="50"/>
  <c r="O15" i="31"/>
  <c r="O15" i="52"/>
  <c r="O15" i="57"/>
  <c r="O14" i="60"/>
  <c r="O14" i="73"/>
  <c r="O17" i="70"/>
  <c r="O14" i="51"/>
  <c r="O14" i="59"/>
  <c r="O14" i="47"/>
  <c r="O18" i="40"/>
  <c r="O15" i="41"/>
  <c r="O14" i="68"/>
  <c r="AB18" i="9"/>
  <c r="AC18" i="9" s="1"/>
  <c r="W18" i="9"/>
  <c r="AA18" i="9" s="1"/>
  <c r="X18" i="9"/>
  <c r="Y18" i="9" s="1"/>
  <c r="O18" i="9"/>
  <c r="AD16" i="9" l="1"/>
  <c r="AC16" i="23"/>
  <c r="AC15" i="23"/>
  <c r="AC16" i="21"/>
  <c r="AC16" i="10"/>
  <c r="AC16" i="20"/>
  <c r="AC16" i="15"/>
  <c r="AD15" i="42"/>
  <c r="AC16" i="42"/>
  <c r="AD16" i="18"/>
  <c r="AC17" i="18"/>
  <c r="AC22" i="47"/>
  <c r="AC14" i="68"/>
  <c r="AC15" i="41"/>
  <c r="AC18" i="40"/>
  <c r="AC14" i="47"/>
  <c r="AC14" i="59"/>
  <c r="AC14" i="51"/>
  <c r="AC15" i="45"/>
  <c r="AC15" i="63"/>
  <c r="AC17" i="70"/>
  <c r="AC14" i="73"/>
  <c r="AC14" i="60"/>
  <c r="AC15" i="57"/>
  <c r="AC15" i="52"/>
  <c r="AC15" i="31"/>
  <c r="AC14" i="50"/>
  <c r="AC14" i="58"/>
  <c r="AC15" i="54"/>
  <c r="AC15" i="53"/>
  <c r="AC16" i="62"/>
  <c r="AC16" i="67"/>
  <c r="AC16" i="65"/>
  <c r="AC18" i="64"/>
  <c r="AC16" i="72"/>
  <c r="AC16" i="75"/>
  <c r="AC16" i="49"/>
  <c r="AC17" i="23"/>
  <c r="AC17" i="21"/>
  <c r="AC17" i="10"/>
  <c r="AC17" i="20"/>
  <c r="AC17" i="15"/>
  <c r="AC17" i="42"/>
  <c r="AC18" i="18"/>
  <c r="AD18" i="9"/>
  <c r="AB20" i="40"/>
  <c r="AD20" i="40" s="1"/>
  <c r="AA20" i="40"/>
  <c r="X20" i="40"/>
  <c r="Y20" i="40" s="1"/>
  <c r="O20" i="40"/>
  <c r="X19" i="9"/>
  <c r="AB28" i="40"/>
  <c r="AB27" i="40"/>
  <c r="AB26" i="40"/>
  <c r="AD26" i="40" s="1"/>
  <c r="AB25" i="40"/>
  <c r="W14" i="40"/>
  <c r="AA14" i="40" s="1"/>
  <c r="X14" i="40"/>
  <c r="Y14" i="40" s="1"/>
  <c r="AB14" i="40"/>
  <c r="AD14" i="40" s="1"/>
  <c r="AB21" i="51"/>
  <c r="AB20" i="51"/>
  <c r="AB19" i="51"/>
  <c r="AB11" i="51"/>
  <c r="AB26" i="57"/>
  <c r="AB25" i="57"/>
  <c r="AB24" i="57"/>
  <c r="AB12" i="23"/>
  <c r="AD12" i="23" s="1"/>
  <c r="AB11" i="23"/>
  <c r="AB27" i="23"/>
  <c r="AB26" i="23"/>
  <c r="AB25" i="23"/>
  <c r="AB24" i="23"/>
  <c r="AB23" i="23"/>
  <c r="AB22" i="23"/>
  <c r="AB24" i="21"/>
  <c r="AB27" i="21"/>
  <c r="AB12" i="21"/>
  <c r="AC12" i="21" s="1"/>
  <c r="AB11" i="21"/>
  <c r="AB26" i="21"/>
  <c r="AB25" i="21"/>
  <c r="AB23" i="21"/>
  <c r="AB22" i="21"/>
  <c r="AB27" i="10"/>
  <c r="AB26" i="10"/>
  <c r="AB25" i="10"/>
  <c r="AB24" i="10"/>
  <c r="AB23" i="10"/>
  <c r="AB22" i="10"/>
  <c r="AB12" i="10"/>
  <c r="AB11" i="10"/>
  <c r="AB27" i="15"/>
  <c r="AB26" i="15"/>
  <c r="AB25" i="15"/>
  <c r="AB24" i="15"/>
  <c r="AB23" i="15"/>
  <c r="AB22" i="15"/>
  <c r="AB12" i="15"/>
  <c r="AC12" i="15" s="1"/>
  <c r="AB11" i="15"/>
  <c r="AB24" i="42"/>
  <c r="AD24" i="42" s="1"/>
  <c r="AB22" i="18"/>
  <c r="AD22" i="18" s="1"/>
  <c r="X22" i="18"/>
  <c r="Y22" i="18" s="1"/>
  <c r="W22" i="18"/>
  <c r="AA22" i="18" s="1"/>
  <c r="AB21" i="18"/>
  <c r="AC21" i="18" s="1"/>
  <c r="X21" i="18"/>
  <c r="Y21" i="18" s="1"/>
  <c r="W21" i="18"/>
  <c r="AA21" i="18" s="1"/>
  <c r="AB21" i="42"/>
  <c r="AD21" i="42" s="1"/>
  <c r="X21" i="42"/>
  <c r="Y21" i="42" s="1"/>
  <c r="W21" i="42"/>
  <c r="AA21" i="42" s="1"/>
  <c r="AB20" i="42"/>
  <c r="AC20" i="42" s="1"/>
  <c r="X20" i="42"/>
  <c r="Y20" i="42" s="1"/>
  <c r="W20" i="42"/>
  <c r="AA20" i="42" s="1"/>
  <c r="AB21" i="15"/>
  <c r="AD21" i="15" s="1"/>
  <c r="X21" i="15"/>
  <c r="Y21" i="15" s="1"/>
  <c r="W21" i="15"/>
  <c r="AA21" i="15" s="1"/>
  <c r="AB20" i="15"/>
  <c r="AC20" i="15" s="1"/>
  <c r="X20" i="15"/>
  <c r="Y20" i="15" s="1"/>
  <c r="W20" i="15"/>
  <c r="AA20" i="15" s="1"/>
  <c r="AB21" i="20"/>
  <c r="AD21" i="20" s="1"/>
  <c r="X21" i="20"/>
  <c r="Y21" i="20" s="1"/>
  <c r="W21" i="20"/>
  <c r="AA21" i="20" s="1"/>
  <c r="AB20" i="20"/>
  <c r="AC20" i="20" s="1"/>
  <c r="X20" i="20"/>
  <c r="Y20" i="20" s="1"/>
  <c r="W20" i="20"/>
  <c r="AA20" i="20" s="1"/>
  <c r="AB21" i="10"/>
  <c r="AD21" i="10" s="1"/>
  <c r="X21" i="10"/>
  <c r="Y21" i="10" s="1"/>
  <c r="W21" i="10"/>
  <c r="AA21" i="10" s="1"/>
  <c r="AB20" i="10"/>
  <c r="AC20" i="10" s="1"/>
  <c r="X20" i="10"/>
  <c r="Y20" i="10" s="1"/>
  <c r="W20" i="10"/>
  <c r="AA20" i="10" s="1"/>
  <c r="AB21" i="21"/>
  <c r="AD21" i="21" s="1"/>
  <c r="X21" i="21"/>
  <c r="Y21" i="21" s="1"/>
  <c r="W21" i="21"/>
  <c r="AA21" i="21" s="1"/>
  <c r="AB20" i="21"/>
  <c r="AC20" i="21" s="1"/>
  <c r="X20" i="21"/>
  <c r="Y20" i="21" s="1"/>
  <c r="W20" i="21"/>
  <c r="AA20" i="21" s="1"/>
  <c r="AB21" i="23"/>
  <c r="AD21" i="23" s="1"/>
  <c r="X21" i="23"/>
  <c r="Y21" i="23" s="1"/>
  <c r="W21" i="23"/>
  <c r="AA21" i="23" s="1"/>
  <c r="AB20" i="23"/>
  <c r="AC20" i="23" s="1"/>
  <c r="X20" i="23"/>
  <c r="Y20" i="23" s="1"/>
  <c r="W20" i="23"/>
  <c r="AA20" i="23" s="1"/>
  <c r="AB20" i="75"/>
  <c r="AD20" i="75" s="1"/>
  <c r="X20" i="75"/>
  <c r="Y20" i="75" s="1"/>
  <c r="W20" i="75"/>
  <c r="AA20" i="75" s="1"/>
  <c r="AB19" i="75"/>
  <c r="AC19" i="75" s="1"/>
  <c r="Y19" i="75"/>
  <c r="X19" i="75"/>
  <c r="W19" i="75"/>
  <c r="AA19" i="75" s="1"/>
  <c r="AB21" i="72"/>
  <c r="AD21" i="72" s="1"/>
  <c r="X21" i="72"/>
  <c r="Y21" i="72" s="1"/>
  <c r="W21" i="72"/>
  <c r="AA21" i="72" s="1"/>
  <c r="AB20" i="72"/>
  <c r="AC20" i="72" s="1"/>
  <c r="X20" i="72"/>
  <c r="Y20" i="72" s="1"/>
  <c r="W20" i="72"/>
  <c r="AA20" i="72" s="1"/>
  <c r="AB20" i="67"/>
  <c r="AD20" i="67" s="1"/>
  <c r="X20" i="67"/>
  <c r="Y20" i="67" s="1"/>
  <c r="W20" i="67"/>
  <c r="AA20" i="67" s="1"/>
  <c r="AB19" i="67"/>
  <c r="AC19" i="67" s="1"/>
  <c r="X19" i="67"/>
  <c r="Y19" i="67" s="1"/>
  <c r="W19" i="67"/>
  <c r="AA19" i="67" s="1"/>
  <c r="AB19" i="53"/>
  <c r="AD19" i="53" s="1"/>
  <c r="X19" i="53"/>
  <c r="Y19" i="53" s="1"/>
  <c r="W19" i="53"/>
  <c r="AA19" i="53" s="1"/>
  <c r="AB18" i="53"/>
  <c r="AC18" i="53" s="1"/>
  <c r="X18" i="53"/>
  <c r="Y18" i="53" s="1"/>
  <c r="W18" i="53"/>
  <c r="AA18" i="53" s="1"/>
  <c r="AB18" i="58"/>
  <c r="AD18" i="58" s="1"/>
  <c r="X18" i="58"/>
  <c r="Y18" i="58" s="1"/>
  <c r="W18" i="58"/>
  <c r="AA18" i="58" s="1"/>
  <c r="AB17" i="58"/>
  <c r="AC17" i="58" s="1"/>
  <c r="X17" i="58"/>
  <c r="Y17" i="58" s="1"/>
  <c r="W17" i="58"/>
  <c r="AA17" i="58" s="1"/>
  <c r="AB18" i="50"/>
  <c r="AD18" i="50" s="1"/>
  <c r="X18" i="50"/>
  <c r="Y18" i="50" s="1"/>
  <c r="W18" i="50"/>
  <c r="AA18" i="50" s="1"/>
  <c r="AB17" i="50"/>
  <c r="AC17" i="50" s="1"/>
  <c r="X17" i="50"/>
  <c r="Y17" i="50" s="1"/>
  <c r="W17" i="50"/>
  <c r="AA17" i="50" s="1"/>
  <c r="AB19" i="31"/>
  <c r="AD19" i="31" s="1"/>
  <c r="X19" i="31"/>
  <c r="Y19" i="31" s="1"/>
  <c r="W19" i="31"/>
  <c r="AA19" i="31" s="1"/>
  <c r="AB18" i="31"/>
  <c r="AC18" i="31" s="1"/>
  <c r="X18" i="31"/>
  <c r="Y18" i="31" s="1"/>
  <c r="W18" i="31"/>
  <c r="AA18" i="31" s="1"/>
  <c r="AB20" i="52"/>
  <c r="AD20" i="52" s="1"/>
  <c r="X20" i="52"/>
  <c r="Y20" i="52" s="1"/>
  <c r="W20" i="52"/>
  <c r="AA20" i="52" s="1"/>
  <c r="AD19" i="52"/>
  <c r="AB19" i="52"/>
  <c r="AC19" i="52" s="1"/>
  <c r="X19" i="52"/>
  <c r="Y19" i="52" s="1"/>
  <c r="W19" i="52"/>
  <c r="AA19" i="52" s="1"/>
  <c r="AB19" i="63"/>
  <c r="AD19" i="63" s="1"/>
  <c r="X19" i="63"/>
  <c r="Y19" i="63" s="1"/>
  <c r="W19" i="63"/>
  <c r="AA19" i="63" s="1"/>
  <c r="AB18" i="63"/>
  <c r="AC18" i="63" s="1"/>
  <c r="X18" i="63"/>
  <c r="Y18" i="63" s="1"/>
  <c r="W18" i="63"/>
  <c r="AA18" i="63" s="1"/>
  <c r="AB16" i="68"/>
  <c r="AD16" i="68" s="1"/>
  <c r="X16" i="68"/>
  <c r="Y16" i="68" s="1"/>
  <c r="W16" i="68"/>
  <c r="AA16" i="68" s="1"/>
  <c r="AB17" i="41"/>
  <c r="AD17" i="41" s="1"/>
  <c r="X17" i="41"/>
  <c r="Y17" i="41" s="1"/>
  <c r="W17" i="41"/>
  <c r="AA17" i="41" s="1"/>
  <c r="AB12" i="40"/>
  <c r="AD12" i="40" s="1"/>
  <c r="X12" i="40"/>
  <c r="Y12" i="40" s="1"/>
  <c r="W12" i="40"/>
  <c r="AA12" i="40" s="1"/>
  <c r="AB16" i="47"/>
  <c r="AD16" i="47" s="1"/>
  <c r="X16" i="47"/>
  <c r="Y16" i="47" s="1"/>
  <c r="W16" i="47"/>
  <c r="AA16" i="47" s="1"/>
  <c r="AB16" i="59"/>
  <c r="AD16" i="59" s="1"/>
  <c r="X16" i="59"/>
  <c r="Y16" i="59" s="1"/>
  <c r="W16" i="59"/>
  <c r="AA16" i="59" s="1"/>
  <c r="AB16" i="51"/>
  <c r="AC16" i="51" s="1"/>
  <c r="X16" i="51"/>
  <c r="Y16" i="51" s="1"/>
  <c r="W16" i="51"/>
  <c r="AA16" i="51" s="1"/>
  <c r="AB17" i="45"/>
  <c r="AD17" i="45" s="1"/>
  <c r="X17" i="45"/>
  <c r="Y17" i="45" s="1"/>
  <c r="W17" i="45"/>
  <c r="AA17" i="45" s="1"/>
  <c r="AB17" i="63"/>
  <c r="AD17" i="63" s="1"/>
  <c r="X17" i="63"/>
  <c r="Y17" i="63" s="1"/>
  <c r="W17" i="63"/>
  <c r="AA17" i="63" s="1"/>
  <c r="AB22" i="70"/>
  <c r="AD22" i="70" s="1"/>
  <c r="X22" i="70"/>
  <c r="Y22" i="70" s="1"/>
  <c r="W22" i="70"/>
  <c r="AA22" i="70" s="1"/>
  <c r="AB19" i="73"/>
  <c r="AD19" i="73" s="1"/>
  <c r="X19" i="73"/>
  <c r="Y19" i="73" s="1"/>
  <c r="W19" i="73"/>
  <c r="AA19" i="73" s="1"/>
  <c r="AB16" i="60"/>
  <c r="AD16" i="60" s="1"/>
  <c r="X16" i="60"/>
  <c r="Y16" i="60" s="1"/>
  <c r="W16" i="60"/>
  <c r="AA16" i="60" s="1"/>
  <c r="AB17" i="57"/>
  <c r="AD17" i="57" s="1"/>
  <c r="X17" i="57"/>
  <c r="Y17" i="57" s="1"/>
  <c r="W17" i="57"/>
  <c r="AA17" i="57" s="1"/>
  <c r="AB17" i="52"/>
  <c r="AD17" i="52" s="1"/>
  <c r="X17" i="52"/>
  <c r="Y17" i="52" s="1"/>
  <c r="W17" i="52"/>
  <c r="AA17" i="52" s="1"/>
  <c r="AB17" i="31"/>
  <c r="AC17" i="31" s="1"/>
  <c r="X17" i="31"/>
  <c r="Y17" i="31" s="1"/>
  <c r="W17" i="31"/>
  <c r="AA17" i="31" s="1"/>
  <c r="AB16" i="50"/>
  <c r="AD16" i="50" s="1"/>
  <c r="X16" i="50"/>
  <c r="Y16" i="50" s="1"/>
  <c r="W16" i="50"/>
  <c r="AA16" i="50" s="1"/>
  <c r="AB16" i="58"/>
  <c r="AD16" i="58" s="1"/>
  <c r="X16" i="58"/>
  <c r="Y16" i="58" s="1"/>
  <c r="W16" i="58"/>
  <c r="AA16" i="58" s="1"/>
  <c r="AB20" i="54"/>
  <c r="AD20" i="54" s="1"/>
  <c r="X20" i="54"/>
  <c r="Y20" i="54" s="1"/>
  <c r="W20" i="54"/>
  <c r="AA20" i="54" s="1"/>
  <c r="AB17" i="53"/>
  <c r="AD17" i="53" s="1"/>
  <c r="X17" i="53"/>
  <c r="Y17" i="53" s="1"/>
  <c r="W17" i="53"/>
  <c r="AA17" i="53" s="1"/>
  <c r="AB21" i="62"/>
  <c r="AD21" i="62" s="1"/>
  <c r="X21" i="62"/>
  <c r="Y21" i="62" s="1"/>
  <c r="W21" i="62"/>
  <c r="AA21" i="62" s="1"/>
  <c r="AB18" i="67"/>
  <c r="AD18" i="67" s="1"/>
  <c r="X18" i="67"/>
  <c r="Y18" i="67" s="1"/>
  <c r="W18" i="67"/>
  <c r="AA18" i="67" s="1"/>
  <c r="AB18" i="65"/>
  <c r="AD18" i="65" s="1"/>
  <c r="X18" i="65"/>
  <c r="Y18" i="65" s="1"/>
  <c r="W18" i="65"/>
  <c r="AA18" i="65" s="1"/>
  <c r="AB22" i="64"/>
  <c r="AD22" i="64" s="1"/>
  <c r="X22" i="64"/>
  <c r="Y22" i="64" s="1"/>
  <c r="W22" i="64"/>
  <c r="AA22" i="64" s="1"/>
  <c r="AB18" i="72"/>
  <c r="AD18" i="72" s="1"/>
  <c r="X18" i="72"/>
  <c r="Y18" i="72" s="1"/>
  <c r="W18" i="72"/>
  <c r="AA18" i="72" s="1"/>
  <c r="AB18" i="75"/>
  <c r="AD18" i="75" s="1"/>
  <c r="X18" i="75"/>
  <c r="Y18" i="75" s="1"/>
  <c r="W18" i="75"/>
  <c r="AA18" i="75" s="1"/>
  <c r="AB18" i="49"/>
  <c r="AD18" i="49" s="1"/>
  <c r="X18" i="49"/>
  <c r="Y18" i="49" s="1"/>
  <c r="W18" i="49"/>
  <c r="AA18" i="49" s="1"/>
  <c r="AB19" i="23"/>
  <c r="AD19" i="23" s="1"/>
  <c r="X19" i="23"/>
  <c r="Y19" i="23" s="1"/>
  <c r="W19" i="23"/>
  <c r="AA19" i="23" s="1"/>
  <c r="AB19" i="21"/>
  <c r="AD19" i="21" s="1"/>
  <c r="X19" i="21"/>
  <c r="Y19" i="21" s="1"/>
  <c r="W19" i="21"/>
  <c r="AA19" i="21" s="1"/>
  <c r="AB19" i="10"/>
  <c r="AD19" i="10" s="1"/>
  <c r="X19" i="10"/>
  <c r="Y19" i="10" s="1"/>
  <c r="W19" i="10"/>
  <c r="AA19" i="10" s="1"/>
  <c r="AB19" i="20"/>
  <c r="AD19" i="20" s="1"/>
  <c r="X19" i="20"/>
  <c r="Y19" i="20" s="1"/>
  <c r="W19" i="20"/>
  <c r="AA19" i="20" s="1"/>
  <c r="AB19" i="15"/>
  <c r="AD19" i="15" s="1"/>
  <c r="X19" i="15"/>
  <c r="Y19" i="15" s="1"/>
  <c r="W19" i="15"/>
  <c r="AA19" i="15" s="1"/>
  <c r="AB19" i="42"/>
  <c r="AC19" i="42" s="1"/>
  <c r="X19" i="42"/>
  <c r="Y19" i="42" s="1"/>
  <c r="W19" i="42"/>
  <c r="AA19" i="42" s="1"/>
  <c r="W11" i="42"/>
  <c r="AA11" i="42" s="1"/>
  <c r="X11" i="42"/>
  <c r="Y11" i="42" s="1"/>
  <c r="AB11" i="42"/>
  <c r="AD11" i="42" s="1"/>
  <c r="W12" i="42"/>
  <c r="AA12" i="42" s="1"/>
  <c r="X12" i="42"/>
  <c r="Y12" i="42"/>
  <c r="AB12" i="42"/>
  <c r="AC12" i="42" s="1"/>
  <c r="W13" i="42"/>
  <c r="AA13" i="42" s="1"/>
  <c r="X13" i="42"/>
  <c r="Y13" i="42" s="1"/>
  <c r="AB13" i="42"/>
  <c r="AC13" i="42" s="1"/>
  <c r="W14" i="42"/>
  <c r="AA14" i="42" s="1"/>
  <c r="X14" i="42"/>
  <c r="Y14" i="42" s="1"/>
  <c r="AB14" i="42"/>
  <c r="AC14" i="42" s="1"/>
  <c r="W18" i="42"/>
  <c r="AA18" i="42" s="1"/>
  <c r="X18" i="42"/>
  <c r="Y18" i="42" s="1"/>
  <c r="AB18" i="42"/>
  <c r="AD18" i="42" s="1"/>
  <c r="W22" i="42"/>
  <c r="AA22" i="42" s="1"/>
  <c r="X22" i="42"/>
  <c r="Y22" i="42" s="1"/>
  <c r="AB22" i="42"/>
  <c r="AD22" i="42" s="1"/>
  <c r="W23" i="42"/>
  <c r="AA23" i="42" s="1"/>
  <c r="X23" i="42"/>
  <c r="Y23" i="42" s="1"/>
  <c r="AB23" i="42"/>
  <c r="AC23" i="42" s="1"/>
  <c r="W24" i="42"/>
  <c r="AA24" i="42" s="1"/>
  <c r="X24" i="42"/>
  <c r="Y24" i="42" s="1"/>
  <c r="AC24" i="42"/>
  <c r="W25" i="42"/>
  <c r="AA25" i="42" s="1"/>
  <c r="X25" i="42"/>
  <c r="Y25" i="42" s="1"/>
  <c r="AB25" i="42"/>
  <c r="AC25" i="42" s="1"/>
  <c r="AD25" i="42"/>
  <c r="W26" i="42"/>
  <c r="AA26" i="42" s="1"/>
  <c r="X26" i="42"/>
  <c r="Y26" i="42" s="1"/>
  <c r="AB26" i="42"/>
  <c r="AD26" i="42" s="1"/>
  <c r="AC26" i="42"/>
  <c r="W27" i="42"/>
  <c r="AA27" i="42" s="1"/>
  <c r="X27" i="42"/>
  <c r="Y27" i="42" s="1"/>
  <c r="AB27" i="42"/>
  <c r="AC27" i="42" s="1"/>
  <c r="O17" i="59"/>
  <c r="AB17" i="59"/>
  <c r="AD17" i="59" s="1"/>
  <c r="X17" i="59"/>
  <c r="Y17" i="59" s="1"/>
  <c r="W17" i="59"/>
  <c r="AA17" i="59" s="1"/>
  <c r="P18" i="59"/>
  <c r="W19" i="45"/>
  <c r="AA19" i="45" s="1"/>
  <c r="X19" i="45"/>
  <c r="Y19" i="45" s="1"/>
  <c r="AB19" i="45"/>
  <c r="AD19" i="45" s="1"/>
  <c r="W20" i="45"/>
  <c r="AA20" i="45" s="1"/>
  <c r="X20" i="45"/>
  <c r="Y20" i="45"/>
  <c r="AB20" i="45"/>
  <c r="AC20" i="45" s="1"/>
  <c r="AB20" i="70"/>
  <c r="AD20" i="70" s="1"/>
  <c r="X20" i="70"/>
  <c r="Y20" i="70" s="1"/>
  <c r="W20" i="70"/>
  <c r="AA20" i="70" s="1"/>
  <c r="AB19" i="70"/>
  <c r="AC19" i="70" s="1"/>
  <c r="X19" i="70"/>
  <c r="Y19" i="70" s="1"/>
  <c r="W19" i="70"/>
  <c r="AA19" i="70" s="1"/>
  <c r="O20" i="70"/>
  <c r="O19" i="70"/>
  <c r="AB17" i="73"/>
  <c r="AD17" i="73" s="1"/>
  <c r="X17" i="73"/>
  <c r="Y17" i="73" s="1"/>
  <c r="W17" i="73"/>
  <c r="AA17" i="73" s="1"/>
  <c r="AB16" i="73"/>
  <c r="AC16" i="73" s="1"/>
  <c r="X16" i="73"/>
  <c r="Y16" i="73" s="1"/>
  <c r="W16" i="73"/>
  <c r="AA16" i="73" s="1"/>
  <c r="O17" i="73"/>
  <c r="O16" i="73"/>
  <c r="W18" i="60"/>
  <c r="AA18" i="60" s="1"/>
  <c r="X18" i="60"/>
  <c r="Y18" i="60" s="1"/>
  <c r="AB18" i="60"/>
  <c r="AD18" i="60" s="1"/>
  <c r="AC18" i="60"/>
  <c r="O18" i="60"/>
  <c r="W19" i="57"/>
  <c r="AA19" i="57" s="1"/>
  <c r="X19" i="57"/>
  <c r="Y19" i="57" s="1"/>
  <c r="AB19" i="57"/>
  <c r="AD19" i="57" s="1"/>
  <c r="W20" i="57"/>
  <c r="AA20" i="57" s="1"/>
  <c r="X20" i="57"/>
  <c r="Y20" i="57" s="1"/>
  <c r="AB20" i="57"/>
  <c r="AC20" i="57" s="1"/>
  <c r="O19" i="57"/>
  <c r="O20" i="57"/>
  <c r="O18" i="54"/>
  <c r="W18" i="54"/>
  <c r="AA18" i="54" s="1"/>
  <c r="X18" i="54"/>
  <c r="Y18" i="54" s="1"/>
  <c r="AB18" i="54"/>
  <c r="AD18" i="54" s="1"/>
  <c r="O19" i="62"/>
  <c r="W19" i="62"/>
  <c r="AA19" i="62" s="1"/>
  <c r="X19" i="62"/>
  <c r="Y19" i="62"/>
  <c r="AB19" i="62"/>
  <c r="AC19" i="62" s="1"/>
  <c r="O21" i="65"/>
  <c r="W21" i="65"/>
  <c r="AA21" i="65" s="1"/>
  <c r="X21" i="65"/>
  <c r="Y21" i="65" s="1"/>
  <c r="AB21" i="65"/>
  <c r="AC21" i="65" s="1"/>
  <c r="W19" i="65"/>
  <c r="AA19" i="65" s="1"/>
  <c r="X19" i="65"/>
  <c r="Y19" i="65" s="1"/>
  <c r="AB19" i="65"/>
  <c r="AD19" i="65" s="1"/>
  <c r="W19" i="72"/>
  <c r="AA19" i="72" s="1"/>
  <c r="X19" i="72"/>
  <c r="Y19" i="72" s="1"/>
  <c r="AB19" i="72"/>
  <c r="AD19" i="72" s="1"/>
  <c r="O20" i="49"/>
  <c r="W20" i="49"/>
  <c r="AA20" i="49" s="1"/>
  <c r="X20" i="49"/>
  <c r="Y20" i="49" s="1"/>
  <c r="AB20" i="49"/>
  <c r="AC20" i="49" s="1"/>
  <c r="AB18" i="41"/>
  <c r="AD18" i="41" s="1"/>
  <c r="X18" i="41"/>
  <c r="Y18" i="41" s="1"/>
  <c r="W18" i="41"/>
  <c r="AA18" i="41" s="1"/>
  <c r="O18" i="41"/>
  <c r="O21" i="9"/>
  <c r="W21" i="9"/>
  <c r="AA21" i="9" s="1"/>
  <c r="X21" i="9"/>
  <c r="Y21" i="9" s="1"/>
  <c r="AB21" i="9"/>
  <c r="AD21" i="9" s="1"/>
  <c r="O12" i="40"/>
  <c r="O21" i="54"/>
  <c r="O22" i="62"/>
  <c r="W22" i="62"/>
  <c r="AA22" i="62" s="1"/>
  <c r="X22" i="62"/>
  <c r="Y22" i="62" s="1"/>
  <c r="AB22" i="62"/>
  <c r="AC22" i="62" s="1"/>
  <c r="W21" i="54"/>
  <c r="AA21" i="54" s="1"/>
  <c r="X21" i="54"/>
  <c r="Y21" i="54" s="1"/>
  <c r="AB21" i="54"/>
  <c r="AD21" i="54" s="1"/>
  <c r="W24" i="41"/>
  <c r="AA24" i="41" s="1"/>
  <c r="X24" i="41"/>
  <c r="Y24" i="41" s="1"/>
  <c r="AB24" i="41"/>
  <c r="AD24" i="41" s="1"/>
  <c r="O24" i="41"/>
  <c r="O14" i="40"/>
  <c r="W15" i="40"/>
  <c r="AA15" i="40" s="1"/>
  <c r="X15" i="40"/>
  <c r="Y15" i="40" s="1"/>
  <c r="AB15" i="40"/>
  <c r="AD15" i="40" s="1"/>
  <c r="O25" i="40"/>
  <c r="W23" i="41"/>
  <c r="AA23" i="41" s="1"/>
  <c r="X23" i="41"/>
  <c r="Y23" i="41" s="1"/>
  <c r="AB23" i="41"/>
  <c r="AC23" i="41" s="1"/>
  <c r="O23" i="41"/>
  <c r="O15" i="40"/>
  <c r="O20" i="51"/>
  <c r="W20" i="51"/>
  <c r="AA20" i="51" s="1"/>
  <c r="X20" i="51"/>
  <c r="Y20" i="51" s="1"/>
  <c r="AC20" i="51"/>
  <c r="W26" i="45"/>
  <c r="AA26" i="45" s="1"/>
  <c r="X26" i="45"/>
  <c r="Y26" i="45" s="1"/>
  <c r="AB26" i="45"/>
  <c r="AC26" i="45" s="1"/>
  <c r="W21" i="50"/>
  <c r="AA21" i="50" s="1"/>
  <c r="X21" i="50"/>
  <c r="Y21" i="50" s="1"/>
  <c r="AB21" i="50"/>
  <c r="AD21" i="50" s="1"/>
  <c r="O21" i="50"/>
  <c r="W22" i="31"/>
  <c r="AA22" i="31" s="1"/>
  <c r="X22" i="31"/>
  <c r="Y22" i="31" s="1"/>
  <c r="AB22" i="31"/>
  <c r="AD22" i="31" s="1"/>
  <c r="O22" i="31"/>
  <c r="AB23" i="63"/>
  <c r="AC23" i="63" s="1"/>
  <c r="W22" i="58"/>
  <c r="AA22" i="58" s="1"/>
  <c r="X22" i="58"/>
  <c r="Y22" i="58" s="1"/>
  <c r="AB22" i="58"/>
  <c r="AD22" i="58" s="1"/>
  <c r="O22" i="58"/>
  <c r="W22" i="50"/>
  <c r="AA22" i="50" s="1"/>
  <c r="X22" i="50"/>
  <c r="Y22" i="50" s="1"/>
  <c r="AB22" i="50"/>
  <c r="AD22" i="50" s="1"/>
  <c r="O22" i="50"/>
  <c r="W23" i="31"/>
  <c r="AA23" i="31" s="1"/>
  <c r="X23" i="31"/>
  <c r="Y23" i="31" s="1"/>
  <c r="AB23" i="31"/>
  <c r="AD23" i="31" s="1"/>
  <c r="AC23" i="31"/>
  <c r="O23" i="31"/>
  <c r="W25" i="57"/>
  <c r="AA25" i="57" s="1"/>
  <c r="X25" i="57"/>
  <c r="Y25" i="57" s="1"/>
  <c r="AC25" i="57"/>
  <c r="O25" i="57"/>
  <c r="AB23" i="60"/>
  <c r="AC23" i="60" s="1"/>
  <c r="W23" i="60"/>
  <c r="AA23" i="60" s="1"/>
  <c r="X23" i="60"/>
  <c r="Y23" i="60" s="1"/>
  <c r="O23" i="60"/>
  <c r="W23" i="63"/>
  <c r="X23" i="63"/>
  <c r="Y23" i="63" s="1"/>
  <c r="W26" i="40"/>
  <c r="AA26" i="40" s="1"/>
  <c r="X26" i="40"/>
  <c r="Y26" i="40" s="1"/>
  <c r="W22" i="41"/>
  <c r="AA22" i="41" s="1"/>
  <c r="X22" i="41"/>
  <c r="Y22" i="41" s="1"/>
  <c r="AB22" i="41"/>
  <c r="AD22" i="41" s="1"/>
  <c r="O22" i="41"/>
  <c r="W23" i="73"/>
  <c r="AA23" i="73" s="1"/>
  <c r="X23" i="73"/>
  <c r="Y23" i="73" s="1"/>
  <c r="AB23" i="73"/>
  <c r="AD23" i="73" s="1"/>
  <c r="O23" i="73"/>
  <c r="W23" i="57"/>
  <c r="AA23" i="57" s="1"/>
  <c r="X23" i="57"/>
  <c r="Y23" i="57" s="1"/>
  <c r="AB23" i="57"/>
  <c r="AC23" i="57" s="1"/>
  <c r="O23" i="57"/>
  <c r="W21" i="60"/>
  <c r="AA21" i="60" s="1"/>
  <c r="X21" i="60"/>
  <c r="Y21" i="60" s="1"/>
  <c r="AB21" i="60"/>
  <c r="AC21" i="60" s="1"/>
  <c r="O21" i="60"/>
  <c r="W22" i="73"/>
  <c r="AA22" i="73" s="1"/>
  <c r="X22" i="73"/>
  <c r="Y22" i="73" s="1"/>
  <c r="AB22" i="73"/>
  <c r="AD22" i="73" s="1"/>
  <c r="O22" i="73"/>
  <c r="W21" i="63"/>
  <c r="AA21" i="63" s="1"/>
  <c r="X21" i="63"/>
  <c r="Y21" i="63" s="1"/>
  <c r="AB21" i="63"/>
  <c r="AC21" i="63" s="1"/>
  <c r="W20" i="47"/>
  <c r="AA20" i="47" s="1"/>
  <c r="X20" i="47"/>
  <c r="Y20" i="47" s="1"/>
  <c r="AB20" i="47"/>
  <c r="AC20" i="47" s="1"/>
  <c r="O20" i="47"/>
  <c r="W21" i="41"/>
  <c r="AA21" i="41" s="1"/>
  <c r="X21" i="41"/>
  <c r="Y21" i="41" s="1"/>
  <c r="AB21" i="41"/>
  <c r="AC21" i="41" s="1"/>
  <c r="O21" i="41"/>
  <c r="O22" i="52"/>
  <c r="AB22" i="52"/>
  <c r="AC22" i="52" s="1"/>
  <c r="W22" i="52"/>
  <c r="AA22" i="52" s="1"/>
  <c r="X22" i="52"/>
  <c r="Y22" i="52" s="1"/>
  <c r="O25" i="60"/>
  <c r="O22" i="60"/>
  <c r="W21" i="31"/>
  <c r="AA21" i="31" s="1"/>
  <c r="X21" i="31"/>
  <c r="Y21" i="31" s="1"/>
  <c r="AB21" i="31"/>
  <c r="AD21" i="31" s="1"/>
  <c r="O21" i="31"/>
  <c r="O20" i="50"/>
  <c r="W20" i="50"/>
  <c r="X20" i="50"/>
  <c r="Y20" i="50" s="1"/>
  <c r="AA20" i="50"/>
  <c r="AB20" i="50"/>
  <c r="AC20" i="50" s="1"/>
  <c r="O23" i="42"/>
  <c r="W12" i="63"/>
  <c r="AA12" i="63" s="1"/>
  <c r="X12" i="63"/>
  <c r="Y12" i="63" s="1"/>
  <c r="AB12" i="63"/>
  <c r="AD12" i="63" s="1"/>
  <c r="W12" i="73"/>
  <c r="AA12" i="73" s="1"/>
  <c r="X12" i="73"/>
  <c r="Y12" i="73" s="1"/>
  <c r="AB12" i="73"/>
  <c r="AD12" i="73" s="1"/>
  <c r="O12" i="73"/>
  <c r="W12" i="60"/>
  <c r="AA12" i="60" s="1"/>
  <c r="X12" i="60"/>
  <c r="Y12" i="60" s="1"/>
  <c r="AB12" i="60"/>
  <c r="AD12" i="60" s="1"/>
  <c r="O12" i="60"/>
  <c r="W12" i="52"/>
  <c r="AA12" i="52" s="1"/>
  <c r="X12" i="52"/>
  <c r="Y12" i="52" s="1"/>
  <c r="AB12" i="52"/>
  <c r="AD12" i="52" s="1"/>
  <c r="O12" i="52"/>
  <c r="W12" i="31"/>
  <c r="AA12" i="31" s="1"/>
  <c r="X12" i="31"/>
  <c r="Y12" i="31" s="1"/>
  <c r="AB12" i="31"/>
  <c r="AC12" i="31" s="1"/>
  <c r="O12" i="31"/>
  <c r="W12" i="50"/>
  <c r="AA12" i="50" s="1"/>
  <c r="X12" i="50"/>
  <c r="Y12" i="50" s="1"/>
  <c r="AB12" i="50"/>
  <c r="AD12" i="50" s="1"/>
  <c r="O12" i="50"/>
  <c r="AB12" i="58"/>
  <c r="AC12" i="58" s="1"/>
  <c r="W12" i="58"/>
  <c r="AA12" i="58" s="1"/>
  <c r="X12" i="58"/>
  <c r="Y12" i="58" s="1"/>
  <c r="O12" i="58"/>
  <c r="W12" i="18"/>
  <c r="AA12" i="18" s="1"/>
  <c r="X12" i="18"/>
  <c r="Y12" i="18" s="1"/>
  <c r="AB12" i="18"/>
  <c r="AC12" i="18" s="1"/>
  <c r="W12" i="15"/>
  <c r="AA12" i="15" s="1"/>
  <c r="X12" i="15"/>
  <c r="Y12" i="15" s="1"/>
  <c r="W12" i="20"/>
  <c r="AA12" i="20" s="1"/>
  <c r="X12" i="20"/>
  <c r="Y12" i="20" s="1"/>
  <c r="AB12" i="20"/>
  <c r="AD12" i="20" s="1"/>
  <c r="W12" i="21"/>
  <c r="AA12" i="21" s="1"/>
  <c r="X12" i="21"/>
  <c r="Y12" i="21" s="1"/>
  <c r="W12" i="23"/>
  <c r="AA12" i="23" s="1"/>
  <c r="X12" i="23"/>
  <c r="Y12" i="23" s="1"/>
  <c r="AC12" i="23"/>
  <c r="W13" i="49"/>
  <c r="AA13" i="49" s="1"/>
  <c r="X13" i="49"/>
  <c r="Y13" i="49" s="1"/>
  <c r="AB13" i="49"/>
  <c r="AC13" i="49" s="1"/>
  <c r="O12" i="18"/>
  <c r="O12" i="42"/>
  <c r="O12" i="15"/>
  <c r="O12" i="20"/>
  <c r="O12" i="21"/>
  <c r="O12" i="23"/>
  <c r="O13" i="49"/>
  <c r="O12" i="9"/>
  <c r="AB12" i="9"/>
  <c r="AD12" i="9" s="1"/>
  <c r="X12" i="9"/>
  <c r="Y12" i="9" s="1"/>
  <c r="W12" i="9"/>
  <c r="AA12" i="9" s="1"/>
  <c r="AB15" i="49"/>
  <c r="AD15" i="49" s="1"/>
  <c r="X15" i="49"/>
  <c r="Y15" i="49" s="1"/>
  <c r="W15" i="49"/>
  <c r="AA15" i="49" s="1"/>
  <c r="AB15" i="75"/>
  <c r="AD15" i="75" s="1"/>
  <c r="X15" i="75"/>
  <c r="Y15" i="75" s="1"/>
  <c r="W15" i="75"/>
  <c r="AA15" i="75" s="1"/>
  <c r="AB15" i="72"/>
  <c r="AD15" i="72" s="1"/>
  <c r="X15" i="72"/>
  <c r="Y15" i="72" s="1"/>
  <c r="W15" i="72"/>
  <c r="AA15" i="72" s="1"/>
  <c r="AB16" i="64"/>
  <c r="AD16" i="64" s="1"/>
  <c r="X16" i="64"/>
  <c r="Y16" i="64" s="1"/>
  <c r="W16" i="64"/>
  <c r="AA16" i="64" s="1"/>
  <c r="AB15" i="65"/>
  <c r="AC15" i="65" s="1"/>
  <c r="X15" i="65"/>
  <c r="Y15" i="65" s="1"/>
  <c r="W15" i="65"/>
  <c r="AA15" i="65" s="1"/>
  <c r="AB15" i="67"/>
  <c r="AD15" i="67" s="1"/>
  <c r="X15" i="67"/>
  <c r="Y15" i="67" s="1"/>
  <c r="W15" i="67"/>
  <c r="AA15" i="67" s="1"/>
  <c r="AB15" i="62"/>
  <c r="AD15" i="62" s="1"/>
  <c r="X15" i="62"/>
  <c r="Y15" i="62" s="1"/>
  <c r="W15" i="62"/>
  <c r="AA15" i="62" s="1"/>
  <c r="AB14" i="53"/>
  <c r="AD14" i="53" s="1"/>
  <c r="X14" i="53"/>
  <c r="Y14" i="53" s="1"/>
  <c r="W14" i="53"/>
  <c r="AA14" i="53" s="1"/>
  <c r="AB14" i="54"/>
  <c r="AD14" i="54" s="1"/>
  <c r="X14" i="54"/>
  <c r="Y14" i="54" s="1"/>
  <c r="W14" i="54"/>
  <c r="AA14" i="54" s="1"/>
  <c r="AB13" i="58"/>
  <c r="AD13" i="58" s="1"/>
  <c r="X13" i="58"/>
  <c r="Y13" i="58" s="1"/>
  <c r="W13" i="58"/>
  <c r="AA13" i="58" s="1"/>
  <c r="AB13" i="50"/>
  <c r="AD13" i="50" s="1"/>
  <c r="X13" i="50"/>
  <c r="Y13" i="50" s="1"/>
  <c r="W13" i="50"/>
  <c r="AA13" i="50" s="1"/>
  <c r="AB14" i="31"/>
  <c r="AD14" i="31" s="1"/>
  <c r="X14" i="31"/>
  <c r="Y14" i="31" s="1"/>
  <c r="W14" i="31"/>
  <c r="AA14" i="31" s="1"/>
  <c r="AB14" i="52"/>
  <c r="AD14" i="52" s="1"/>
  <c r="X14" i="52"/>
  <c r="Y14" i="52" s="1"/>
  <c r="W14" i="52"/>
  <c r="AA14" i="52" s="1"/>
  <c r="AB14" i="57"/>
  <c r="AD14" i="57" s="1"/>
  <c r="X14" i="57"/>
  <c r="Y14" i="57" s="1"/>
  <c r="W14" i="57"/>
  <c r="AA14" i="57" s="1"/>
  <c r="AB13" i="60"/>
  <c r="AD13" i="60" s="1"/>
  <c r="X13" i="60"/>
  <c r="Y13" i="60" s="1"/>
  <c r="W13" i="60"/>
  <c r="AA13" i="60" s="1"/>
  <c r="AB13" i="73"/>
  <c r="AD13" i="73" s="1"/>
  <c r="X13" i="73"/>
  <c r="Y13" i="73" s="1"/>
  <c r="W13" i="73"/>
  <c r="AA13" i="73" s="1"/>
  <c r="AB16" i="70"/>
  <c r="AD16" i="70" s="1"/>
  <c r="X16" i="70"/>
  <c r="Y16" i="70" s="1"/>
  <c r="W16" i="70"/>
  <c r="AA16" i="70" s="1"/>
  <c r="AB14" i="63"/>
  <c r="AD14" i="63" s="1"/>
  <c r="X14" i="63"/>
  <c r="Y14" i="63" s="1"/>
  <c r="W14" i="63"/>
  <c r="AA14" i="63" s="1"/>
  <c r="AB14" i="45"/>
  <c r="AD14" i="45" s="1"/>
  <c r="X14" i="45"/>
  <c r="Y14" i="45" s="1"/>
  <c r="W14" i="45"/>
  <c r="AA14" i="45" s="1"/>
  <c r="AB13" i="51"/>
  <c r="AD13" i="51" s="1"/>
  <c r="X13" i="51"/>
  <c r="Y13" i="51" s="1"/>
  <c r="W13" i="51"/>
  <c r="AA13" i="51" s="1"/>
  <c r="AB13" i="59"/>
  <c r="AD13" i="59" s="1"/>
  <c r="X13" i="59"/>
  <c r="Y13" i="59" s="1"/>
  <c r="W13" i="59"/>
  <c r="AA13" i="59" s="1"/>
  <c r="AB13" i="47"/>
  <c r="AD13" i="47" s="1"/>
  <c r="X13" i="47"/>
  <c r="Y13" i="47" s="1"/>
  <c r="W13" i="47"/>
  <c r="AA13" i="47" s="1"/>
  <c r="AB17" i="40"/>
  <c r="AD17" i="40" s="1"/>
  <c r="X17" i="40"/>
  <c r="Y17" i="40" s="1"/>
  <c r="W17" i="40"/>
  <c r="AA17" i="40" s="1"/>
  <c r="W14" i="41"/>
  <c r="AA14" i="41" s="1"/>
  <c r="X14" i="41"/>
  <c r="Y14" i="41" s="1"/>
  <c r="AB14" i="41"/>
  <c r="AD14" i="41" s="1"/>
  <c r="W13" i="68"/>
  <c r="AA13" i="68" s="1"/>
  <c r="X13" i="68"/>
  <c r="Y13" i="68" s="1"/>
  <c r="AB13" i="68"/>
  <c r="AC13" i="68" s="1"/>
  <c r="O15" i="49"/>
  <c r="O15" i="75"/>
  <c r="O15" i="72"/>
  <c r="O16" i="64"/>
  <c r="O15" i="65"/>
  <c r="O15" i="67"/>
  <c r="O15" i="62"/>
  <c r="O14" i="53"/>
  <c r="O14" i="54"/>
  <c r="O13" i="58"/>
  <c r="O13" i="50"/>
  <c r="O14" i="31"/>
  <c r="O14" i="52"/>
  <c r="O14" i="57"/>
  <c r="O13" i="60"/>
  <c r="O13" i="73"/>
  <c r="O16" i="70"/>
  <c r="O13" i="51"/>
  <c r="O13" i="59"/>
  <c r="O13" i="47"/>
  <c r="O17" i="40"/>
  <c r="O14" i="41"/>
  <c r="O13" i="68"/>
  <c r="AB18" i="23"/>
  <c r="AD18" i="23" s="1"/>
  <c r="X18" i="23"/>
  <c r="Y18" i="23" s="1"/>
  <c r="W18" i="23"/>
  <c r="AA18" i="23" s="1"/>
  <c r="AB14" i="23"/>
  <c r="AC14" i="23" s="1"/>
  <c r="X14" i="23"/>
  <c r="Y14" i="23" s="1"/>
  <c r="W14" i="23"/>
  <c r="AA14" i="23" s="1"/>
  <c r="AB13" i="23"/>
  <c r="AD13" i="23" s="1"/>
  <c r="X13" i="23"/>
  <c r="Y13" i="23" s="1"/>
  <c r="W13" i="23"/>
  <c r="AA13" i="23" s="1"/>
  <c r="AB18" i="21"/>
  <c r="AD18" i="21" s="1"/>
  <c r="X18" i="21"/>
  <c r="Y18" i="21" s="1"/>
  <c r="W18" i="21"/>
  <c r="AA18" i="21" s="1"/>
  <c r="AB14" i="21"/>
  <c r="AC14" i="21" s="1"/>
  <c r="X14" i="21"/>
  <c r="Y14" i="21" s="1"/>
  <c r="W14" i="21"/>
  <c r="AA14" i="21" s="1"/>
  <c r="AB13" i="21"/>
  <c r="AD13" i="21" s="1"/>
  <c r="X13" i="21"/>
  <c r="Y13" i="21" s="1"/>
  <c r="W13" i="21"/>
  <c r="AA13" i="21" s="1"/>
  <c r="AB18" i="10"/>
  <c r="AD18" i="10" s="1"/>
  <c r="X18" i="10"/>
  <c r="Y18" i="10" s="1"/>
  <c r="W18" i="10"/>
  <c r="AA18" i="10" s="1"/>
  <c r="AB14" i="10"/>
  <c r="AC14" i="10" s="1"/>
  <c r="X14" i="10"/>
  <c r="Y14" i="10" s="1"/>
  <c r="W14" i="10"/>
  <c r="AA14" i="10" s="1"/>
  <c r="AB13" i="10"/>
  <c r="AD13" i="10" s="1"/>
  <c r="X13" i="10"/>
  <c r="Y13" i="10" s="1"/>
  <c r="W13" i="10"/>
  <c r="AA13" i="10" s="1"/>
  <c r="AB18" i="20"/>
  <c r="AD18" i="20" s="1"/>
  <c r="X18" i="20"/>
  <c r="Y18" i="20" s="1"/>
  <c r="W18" i="20"/>
  <c r="AA18" i="20" s="1"/>
  <c r="AB14" i="20"/>
  <c r="AC14" i="20" s="1"/>
  <c r="X14" i="20"/>
  <c r="Y14" i="20" s="1"/>
  <c r="W14" i="20"/>
  <c r="AA14" i="20" s="1"/>
  <c r="AB13" i="20"/>
  <c r="AD13" i="20" s="1"/>
  <c r="X13" i="20"/>
  <c r="Y13" i="20" s="1"/>
  <c r="W13" i="20"/>
  <c r="AA13" i="20" s="1"/>
  <c r="AB18" i="15"/>
  <c r="AD18" i="15" s="1"/>
  <c r="X18" i="15"/>
  <c r="Y18" i="15" s="1"/>
  <c r="W18" i="15"/>
  <c r="AA18" i="15" s="1"/>
  <c r="AB14" i="15"/>
  <c r="AC14" i="15" s="1"/>
  <c r="X14" i="15"/>
  <c r="Y14" i="15" s="1"/>
  <c r="W14" i="15"/>
  <c r="AA14" i="15" s="1"/>
  <c r="AB13" i="15"/>
  <c r="AD13" i="15" s="1"/>
  <c r="X13" i="15"/>
  <c r="Y13" i="15" s="1"/>
  <c r="W13" i="15"/>
  <c r="AA13" i="15" s="1"/>
  <c r="AB19" i="18"/>
  <c r="AD19" i="18" s="1"/>
  <c r="X19" i="18"/>
  <c r="Y19" i="18" s="1"/>
  <c r="W19" i="18"/>
  <c r="AA19" i="18" s="1"/>
  <c r="AB15" i="18"/>
  <c r="AC15" i="18" s="1"/>
  <c r="X15" i="18"/>
  <c r="Y15" i="18" s="1"/>
  <c r="W15" i="18"/>
  <c r="AA15" i="18" s="1"/>
  <c r="AB14" i="18"/>
  <c r="AD14" i="18" s="1"/>
  <c r="X14" i="18"/>
  <c r="Y14" i="18" s="1"/>
  <c r="W14" i="18"/>
  <c r="AA14" i="18" s="1"/>
  <c r="O15" i="18"/>
  <c r="O14" i="42"/>
  <c r="O14" i="15"/>
  <c r="O14" i="20"/>
  <c r="O14" i="10"/>
  <c r="O14" i="21"/>
  <c r="O14" i="23"/>
  <c r="O15" i="9"/>
  <c r="AB15" i="9"/>
  <c r="AD15" i="9" s="1"/>
  <c r="X15" i="9"/>
  <c r="Y15" i="9" s="1"/>
  <c r="W15" i="9"/>
  <c r="AA15" i="9" s="1"/>
  <c r="AD20" i="50" l="1"/>
  <c r="AD17" i="31"/>
  <c r="AD22" i="52"/>
  <c r="AC13" i="23"/>
  <c r="AD12" i="21"/>
  <c r="AC13" i="10"/>
  <c r="AC12" i="20"/>
  <c r="AD20" i="15"/>
  <c r="AC22" i="73"/>
  <c r="AC21" i="50"/>
  <c r="AD18" i="31"/>
  <c r="AD19" i="67"/>
  <c r="AD20" i="21"/>
  <c r="AC15" i="75"/>
  <c r="AC22" i="31"/>
  <c r="AD19" i="70"/>
  <c r="AC18" i="42"/>
  <c r="AD14" i="42"/>
  <c r="AC11" i="42"/>
  <c r="AD20" i="42"/>
  <c r="AC14" i="63"/>
  <c r="AD13" i="42"/>
  <c r="AD19" i="42"/>
  <c r="AC19" i="73"/>
  <c r="AD19" i="75"/>
  <c r="AD20" i="20"/>
  <c r="AC12" i="50"/>
  <c r="AD21" i="63"/>
  <c r="AD23" i="57"/>
  <c r="AC22" i="50"/>
  <c r="AD19" i="62"/>
  <c r="AC22" i="42"/>
  <c r="AD17" i="58"/>
  <c r="AD18" i="53"/>
  <c r="AD20" i="23"/>
  <c r="AD16" i="51"/>
  <c r="AD18" i="63"/>
  <c r="AD17" i="50"/>
  <c r="AD20" i="72"/>
  <c r="AD20" i="10"/>
  <c r="AD21" i="18"/>
  <c r="AC20" i="40"/>
  <c r="AC14" i="40"/>
  <c r="AD20" i="47"/>
  <c r="AC19" i="45"/>
  <c r="AD16" i="73"/>
  <c r="AC19" i="57"/>
  <c r="AC18" i="54"/>
  <c r="AC21" i="54"/>
  <c r="AC19" i="72"/>
  <c r="AD20" i="49"/>
  <c r="AC22" i="18"/>
  <c r="AC21" i="42"/>
  <c r="AC21" i="15"/>
  <c r="AC21" i="20"/>
  <c r="AC21" i="10"/>
  <c r="AC21" i="21"/>
  <c r="AC21" i="23"/>
  <c r="AC20" i="75"/>
  <c r="AC21" i="72"/>
  <c r="AC20" i="67"/>
  <c r="AC19" i="53"/>
  <c r="AC18" i="58"/>
  <c r="AC18" i="50"/>
  <c r="AC19" i="31"/>
  <c r="AC20" i="52"/>
  <c r="AC19" i="63"/>
  <c r="AC16" i="68"/>
  <c r="AC17" i="41"/>
  <c r="AC12" i="40"/>
  <c r="AC16" i="47"/>
  <c r="AC16" i="59"/>
  <c r="AC17" i="45"/>
  <c r="AC17" i="63"/>
  <c r="AC22" i="70"/>
  <c r="AC16" i="60"/>
  <c r="AC17" i="57"/>
  <c r="AC17" i="52"/>
  <c r="AC16" i="50"/>
  <c r="AC16" i="58"/>
  <c r="AC20" i="54"/>
  <c r="AC17" i="53"/>
  <c r="AC21" i="62"/>
  <c r="AC18" i="67"/>
  <c r="AC18" i="65"/>
  <c r="AC22" i="64"/>
  <c r="AC18" i="72"/>
  <c r="AC18" i="75"/>
  <c r="AC18" i="49"/>
  <c r="AC19" i="23"/>
  <c r="AC19" i="21"/>
  <c r="AC19" i="10"/>
  <c r="AC19" i="20"/>
  <c r="AC19" i="15"/>
  <c r="AD12" i="42"/>
  <c r="AD27" i="42"/>
  <c r="AD23" i="42"/>
  <c r="AC21" i="9"/>
  <c r="AC17" i="59"/>
  <c r="AD20" i="45"/>
  <c r="AC20" i="70"/>
  <c r="AC17" i="73"/>
  <c r="AD20" i="57"/>
  <c r="AD21" i="65"/>
  <c r="AC19" i="65"/>
  <c r="AC18" i="41"/>
  <c r="AC24" i="41"/>
  <c r="AC22" i="41"/>
  <c r="AD20" i="51"/>
  <c r="AC23" i="73"/>
  <c r="AC14" i="54"/>
  <c r="AD22" i="62"/>
  <c r="AC15" i="62"/>
  <c r="AC15" i="40"/>
  <c r="AC26" i="40"/>
  <c r="AD23" i="41"/>
  <c r="AD21" i="41"/>
  <c r="AD26" i="45"/>
  <c r="AC13" i="51"/>
  <c r="AC21" i="31"/>
  <c r="AD23" i="63"/>
  <c r="AC22" i="58"/>
  <c r="AD25" i="57"/>
  <c r="AD23" i="60"/>
  <c r="AC14" i="41"/>
  <c r="AC12" i="63"/>
  <c r="AC12" i="60"/>
  <c r="AD12" i="58"/>
  <c r="AD21" i="60"/>
  <c r="AC13" i="47"/>
  <c r="AC12" i="73"/>
  <c r="AC12" i="52"/>
  <c r="AC13" i="60"/>
  <c r="AC14" i="52"/>
  <c r="AD12" i="31"/>
  <c r="AC13" i="50"/>
  <c r="AD12" i="18"/>
  <c r="AD12" i="15"/>
  <c r="AD13" i="49"/>
  <c r="AC13" i="21"/>
  <c r="AC13" i="20"/>
  <c r="AC13" i="15"/>
  <c r="AC14" i="18"/>
  <c r="AC12" i="9"/>
  <c r="AC19" i="18"/>
  <c r="AC18" i="15"/>
  <c r="AC18" i="10"/>
  <c r="AC18" i="23"/>
  <c r="AC17" i="40"/>
  <c r="AC14" i="45"/>
  <c r="AC14" i="57"/>
  <c r="AC13" i="58"/>
  <c r="AC16" i="64"/>
  <c r="AC15" i="72"/>
  <c r="AC18" i="20"/>
  <c r="AC18" i="21"/>
  <c r="AC13" i="59"/>
  <c r="AC13" i="73"/>
  <c r="AC14" i="31"/>
  <c r="AC14" i="53"/>
  <c r="AC15" i="49"/>
  <c r="AD15" i="65"/>
  <c r="AC15" i="67"/>
  <c r="AC16" i="70"/>
  <c r="AD13" i="68"/>
  <c r="AD14" i="23"/>
  <c r="AD14" i="21"/>
  <c r="AD14" i="10"/>
  <c r="AD14" i="20"/>
  <c r="AD14" i="15"/>
  <c r="AD15" i="18"/>
  <c r="AC15" i="9"/>
  <c r="AB22" i="72"/>
  <c r="AC22" i="72" s="1"/>
  <c r="AB23" i="72"/>
  <c r="AC23" i="72" s="1"/>
  <c r="AB24" i="72"/>
  <c r="AB25" i="72"/>
  <c r="AC25" i="72" s="1"/>
  <c r="AB26" i="72"/>
  <c r="AC26" i="72" s="1"/>
  <c r="AB27" i="72"/>
  <c r="AC27" i="72" s="1"/>
  <c r="AB25" i="9"/>
  <c r="AB26" i="9"/>
  <c r="AC26" i="9" s="1"/>
  <c r="AB24" i="18"/>
  <c r="AB25" i="18"/>
  <c r="AD25" i="18" s="1"/>
  <c r="AB26" i="18"/>
  <c r="AD26" i="18" s="1"/>
  <c r="AB19" i="50"/>
  <c r="AD19" i="50" s="1"/>
  <c r="AB23" i="50"/>
  <c r="AB24" i="50"/>
  <c r="AC24" i="50" s="1"/>
  <c r="AB22" i="63"/>
  <c r="AB24" i="63"/>
  <c r="AD24" i="63" s="1"/>
  <c r="AB13" i="38"/>
  <c r="AB14" i="38"/>
  <c r="AD14" i="38" s="1"/>
  <c r="AB15" i="38"/>
  <c r="AD15" i="38" s="1"/>
  <c r="AB16" i="38"/>
  <c r="AD16" i="38" s="1"/>
  <c r="AB17" i="38"/>
  <c r="AC17" i="38" s="1"/>
  <c r="O12" i="38"/>
  <c r="O13" i="38"/>
  <c r="O14" i="38"/>
  <c r="O15" i="38"/>
  <c r="O16" i="38"/>
  <c r="O17" i="38"/>
  <c r="AB20" i="68"/>
  <c r="AD20" i="68" s="1"/>
  <c r="AB21" i="68"/>
  <c r="AC21" i="68" s="1"/>
  <c r="AB22" i="68"/>
  <c r="AC22" i="68" s="1"/>
  <c r="O12" i="68"/>
  <c r="O15" i="68"/>
  <c r="O16" i="68"/>
  <c r="O17" i="68"/>
  <c r="O18" i="68"/>
  <c r="O19" i="68"/>
  <c r="O20" i="68"/>
  <c r="O21" i="68"/>
  <c r="O22" i="68"/>
  <c r="O23" i="68"/>
  <c r="O24" i="68"/>
  <c r="AB12" i="68"/>
  <c r="AB11" i="68"/>
  <c r="AB25" i="41"/>
  <c r="AC25" i="41" s="1"/>
  <c r="AB12" i="41"/>
  <c r="AD12" i="41" s="1"/>
  <c r="AB13" i="41"/>
  <c r="AC13" i="41" s="1"/>
  <c r="AB21" i="47"/>
  <c r="O12" i="47"/>
  <c r="O15" i="47"/>
  <c r="O16" i="47"/>
  <c r="O17" i="47"/>
  <c r="O18" i="47"/>
  <c r="O19" i="47"/>
  <c r="O21" i="47"/>
  <c r="O23" i="47"/>
  <c r="O24" i="47"/>
  <c r="AB18" i="59"/>
  <c r="AC18" i="59" s="1"/>
  <c r="AB19" i="59"/>
  <c r="AB20" i="59"/>
  <c r="AC20" i="59" s="1"/>
  <c r="AB21" i="59"/>
  <c r="AC21" i="59" s="1"/>
  <c r="AB22" i="59"/>
  <c r="AB11" i="59"/>
  <c r="AC11" i="59" s="1"/>
  <c r="O12" i="59"/>
  <c r="O15" i="59"/>
  <c r="O16" i="59"/>
  <c r="O18" i="59"/>
  <c r="O19" i="59"/>
  <c r="O20" i="59"/>
  <c r="O21" i="59"/>
  <c r="O22" i="59"/>
  <c r="AB23" i="45"/>
  <c r="AD23" i="45" s="1"/>
  <c r="AB24" i="45"/>
  <c r="AC24" i="45" s="1"/>
  <c r="AB25" i="45"/>
  <c r="AC25" i="45" s="1"/>
  <c r="AB27" i="45"/>
  <c r="AC27" i="45" s="1"/>
  <c r="AB28" i="45"/>
  <c r="AC28" i="45" s="1"/>
  <c r="AB12" i="70"/>
  <c r="AD12" i="70" s="1"/>
  <c r="AB13" i="70"/>
  <c r="AB14" i="70"/>
  <c r="AD14" i="70" s="1"/>
  <c r="AB15" i="70"/>
  <c r="AC15" i="70" s="1"/>
  <c r="AB18" i="70"/>
  <c r="AD18" i="70" s="1"/>
  <c r="AB21" i="70"/>
  <c r="AB23" i="70"/>
  <c r="AB24" i="70"/>
  <c r="AC24" i="70" s="1"/>
  <c r="AB25" i="70"/>
  <c r="AB26" i="70"/>
  <c r="AB27" i="70"/>
  <c r="AD27" i="70" s="1"/>
  <c r="AB28" i="70"/>
  <c r="AB29" i="70"/>
  <c r="O12" i="70"/>
  <c r="O13" i="70"/>
  <c r="O14" i="70"/>
  <c r="O15" i="70"/>
  <c r="O18" i="70"/>
  <c r="O21" i="70"/>
  <c r="O22" i="70"/>
  <c r="O23" i="70"/>
  <c r="O24" i="70"/>
  <c r="O25" i="70"/>
  <c r="O26" i="70"/>
  <c r="O27" i="70"/>
  <c r="O28" i="70"/>
  <c r="O29" i="70"/>
  <c r="AB20" i="73"/>
  <c r="AC20" i="73" s="1"/>
  <c r="AB21" i="73"/>
  <c r="AD21" i="73" s="1"/>
  <c r="AB24" i="73"/>
  <c r="AC24" i="73" s="1"/>
  <c r="AB25" i="73"/>
  <c r="AC25" i="73" s="1"/>
  <c r="AB22" i="60"/>
  <c r="AD22" i="60" s="1"/>
  <c r="AB25" i="60"/>
  <c r="AC25" i="60" s="1"/>
  <c r="AB23" i="52"/>
  <c r="AC23" i="52" s="1"/>
  <c r="AB24" i="52"/>
  <c r="AC24" i="52" s="1"/>
  <c r="AB24" i="31"/>
  <c r="AD24" i="31" s="1"/>
  <c r="AB16" i="31"/>
  <c r="AC16" i="31" s="1"/>
  <c r="AB20" i="58"/>
  <c r="AD20" i="58" s="1"/>
  <c r="AB21" i="58"/>
  <c r="AD21" i="58" s="1"/>
  <c r="AB23" i="58"/>
  <c r="AB12" i="53"/>
  <c r="AD12" i="53" s="1"/>
  <c r="AB13" i="53"/>
  <c r="AD13" i="53" s="1"/>
  <c r="AB16" i="53"/>
  <c r="AC16" i="53" s="1"/>
  <c r="AB20" i="53"/>
  <c r="AD20" i="53" s="1"/>
  <c r="AB21" i="53"/>
  <c r="AC21" i="53" s="1"/>
  <c r="AB22" i="53"/>
  <c r="AC22" i="53" s="1"/>
  <c r="AB23" i="53"/>
  <c r="AC23" i="53" s="1"/>
  <c r="AB24" i="53"/>
  <c r="AB25" i="53"/>
  <c r="AB12" i="65"/>
  <c r="AD12" i="65" s="1"/>
  <c r="AB13" i="65"/>
  <c r="AC13" i="65" s="1"/>
  <c r="AB14" i="65"/>
  <c r="AB17" i="65"/>
  <c r="AC17" i="65" s="1"/>
  <c r="AB20" i="65"/>
  <c r="AC20" i="65" s="1"/>
  <c r="AB22" i="65"/>
  <c r="AD22" i="65" s="1"/>
  <c r="AB23" i="65"/>
  <c r="AB24" i="65"/>
  <c r="AC24" i="65" s="1"/>
  <c r="AB25" i="65"/>
  <c r="AD25" i="65" s="1"/>
  <c r="AB26" i="65"/>
  <c r="AC26" i="65" s="1"/>
  <c r="AB27" i="65"/>
  <c r="AC27" i="65" s="1"/>
  <c r="AB28" i="65"/>
  <c r="AC28" i="65" s="1"/>
  <c r="W17" i="62"/>
  <c r="AA17" i="62" s="1"/>
  <c r="O12" i="62"/>
  <c r="O13" i="62"/>
  <c r="O14" i="62"/>
  <c r="O17" i="62"/>
  <c r="O18" i="62"/>
  <c r="O20" i="62"/>
  <c r="O21" i="62"/>
  <c r="O23" i="62"/>
  <c r="O24" i="62"/>
  <c r="O25" i="62"/>
  <c r="O26" i="62"/>
  <c r="O27" i="62"/>
  <c r="O28" i="62"/>
  <c r="AB13" i="18"/>
  <c r="AC13" i="18" s="1"/>
  <c r="X13" i="18"/>
  <c r="Y13" i="18" s="1"/>
  <c r="W13" i="18"/>
  <c r="AA13" i="18" s="1"/>
  <c r="O13" i="18"/>
  <c r="X13" i="38"/>
  <c r="Y13" i="38" s="1"/>
  <c r="W13" i="38"/>
  <c r="AA13" i="38" s="1"/>
  <c r="W17" i="68"/>
  <c r="AA17" i="68" s="1"/>
  <c r="X17" i="68"/>
  <c r="Y17" i="68" s="1"/>
  <c r="AB17" i="68"/>
  <c r="AC17" i="68" s="1"/>
  <c r="X16" i="31"/>
  <c r="Y16" i="31" s="1"/>
  <c r="W16" i="31"/>
  <c r="AA16" i="31" s="1"/>
  <c r="O16" i="31"/>
  <c r="AB17" i="62"/>
  <c r="AD17" i="62" s="1"/>
  <c r="X17" i="62"/>
  <c r="Y17" i="62" s="1"/>
  <c r="AB17" i="67"/>
  <c r="AD17" i="67" s="1"/>
  <c r="X17" i="67"/>
  <c r="Y17" i="67" s="1"/>
  <c r="W17" i="67"/>
  <c r="AA17" i="67" s="1"/>
  <c r="O17" i="67"/>
  <c r="X17" i="65"/>
  <c r="Y17" i="65" s="1"/>
  <c r="W17" i="65"/>
  <c r="AA17" i="65" s="1"/>
  <c r="O17" i="65"/>
  <c r="AB19" i="64"/>
  <c r="AD19" i="64" s="1"/>
  <c r="X19" i="64"/>
  <c r="Y19" i="64" s="1"/>
  <c r="W19" i="64"/>
  <c r="AA19" i="64" s="1"/>
  <c r="O19" i="64"/>
  <c r="AB17" i="72"/>
  <c r="AC17" i="72" s="1"/>
  <c r="X17" i="72"/>
  <c r="Y17" i="72" s="1"/>
  <c r="W17" i="72"/>
  <c r="AA17" i="72" s="1"/>
  <c r="O17" i="72"/>
  <c r="AB17" i="75"/>
  <c r="AC17" i="75" s="1"/>
  <c r="X17" i="75"/>
  <c r="Y17" i="75" s="1"/>
  <c r="W17" i="75"/>
  <c r="AA17" i="75" s="1"/>
  <c r="AB17" i="49"/>
  <c r="X17" i="49"/>
  <c r="Y17" i="49" s="1"/>
  <c r="W17" i="49"/>
  <c r="AA17" i="49" s="1"/>
  <c r="O17" i="49"/>
  <c r="O18" i="20"/>
  <c r="AB19" i="9"/>
  <c r="Y19" i="9"/>
  <c r="W19" i="9"/>
  <c r="AA19" i="9" s="1"/>
  <c r="O19" i="9"/>
  <c r="AB20" i="18"/>
  <c r="AD20" i="18" s="1"/>
  <c r="X20" i="18"/>
  <c r="Y20" i="18" s="1"/>
  <c r="W20" i="18"/>
  <c r="AA20" i="18" s="1"/>
  <c r="O11" i="38"/>
  <c r="W11" i="38"/>
  <c r="AA11" i="38" s="1"/>
  <c r="X11" i="38"/>
  <c r="Y11" i="38" s="1"/>
  <c r="AB11" i="38"/>
  <c r="AC11" i="38" s="1"/>
  <c r="W12" i="38"/>
  <c r="AA12" i="38" s="1"/>
  <c r="X12" i="38"/>
  <c r="Y12" i="38" s="1"/>
  <c r="AB12" i="38"/>
  <c r="AC12" i="38" s="1"/>
  <c r="P14" i="38"/>
  <c r="W14" i="38"/>
  <c r="AA14" i="38" s="1"/>
  <c r="X14" i="38"/>
  <c r="Y14" i="38" s="1"/>
  <c r="AC14" i="38"/>
  <c r="W15" i="38"/>
  <c r="AA15" i="38" s="1"/>
  <c r="X15" i="38"/>
  <c r="Y15" i="38" s="1"/>
  <c r="AC15" i="38"/>
  <c r="W16" i="38"/>
  <c r="AA16" i="38" s="1"/>
  <c r="X16" i="38"/>
  <c r="Y16" i="38" s="1"/>
  <c r="AC16" i="38"/>
  <c r="W17" i="38"/>
  <c r="AA17" i="38" s="1"/>
  <c r="X17" i="38"/>
  <c r="Y17" i="38" s="1"/>
  <c r="AD17" i="38"/>
  <c r="O11" i="68"/>
  <c r="W11" i="68"/>
  <c r="AA11" i="68" s="1"/>
  <c r="X11" i="68"/>
  <c r="Y11" i="68" s="1"/>
  <c r="W12" i="68"/>
  <c r="AA12" i="68" s="1"/>
  <c r="X12" i="68"/>
  <c r="Y12" i="68" s="1"/>
  <c r="AC12" i="68"/>
  <c r="W15" i="68"/>
  <c r="AA15" i="68" s="1"/>
  <c r="X15" i="68"/>
  <c r="Y15" i="68" s="1"/>
  <c r="AB15" i="68"/>
  <c r="W18" i="68"/>
  <c r="AA18" i="68" s="1"/>
  <c r="X18" i="68"/>
  <c r="Y18" i="68" s="1"/>
  <c r="AB18" i="68"/>
  <c r="W19" i="68"/>
  <c r="AA19" i="68" s="1"/>
  <c r="X19" i="68"/>
  <c r="Y19" i="68" s="1"/>
  <c r="AB19" i="68"/>
  <c r="W20" i="68"/>
  <c r="AA20" i="68" s="1"/>
  <c r="X20" i="68"/>
  <c r="Y20" i="68" s="1"/>
  <c r="W21" i="68"/>
  <c r="AA21" i="68" s="1"/>
  <c r="X21" i="68"/>
  <c r="Y21" i="68" s="1"/>
  <c r="W22" i="68"/>
  <c r="AA22" i="68" s="1"/>
  <c r="X22" i="68"/>
  <c r="Y22" i="68" s="1"/>
  <c r="W23" i="68"/>
  <c r="AA23" i="68" s="1"/>
  <c r="X23" i="68"/>
  <c r="Y23" i="68" s="1"/>
  <c r="AB23" i="68"/>
  <c r="AC23" i="68" s="1"/>
  <c r="W24" i="68"/>
  <c r="AA24" i="68" s="1"/>
  <c r="X24" i="68"/>
  <c r="Y24" i="68" s="1"/>
  <c r="AB24" i="68"/>
  <c r="O11" i="41"/>
  <c r="W11" i="41"/>
  <c r="AA11" i="41" s="1"/>
  <c r="X11" i="41"/>
  <c r="Y11" i="41" s="1"/>
  <c r="AB11" i="41"/>
  <c r="AD11" i="41" s="1"/>
  <c r="O12" i="41"/>
  <c r="W12" i="41"/>
  <c r="AA12" i="41" s="1"/>
  <c r="X12" i="41"/>
  <c r="Y12" i="41" s="1"/>
  <c r="O13" i="41"/>
  <c r="P13" i="41"/>
  <c r="W13" i="41"/>
  <c r="AA13" i="41" s="1"/>
  <c r="X13" i="41"/>
  <c r="Y13" i="41" s="1"/>
  <c r="O16" i="41"/>
  <c r="W16" i="41"/>
  <c r="AA16" i="41" s="1"/>
  <c r="X16" i="41"/>
  <c r="Y16" i="41" s="1"/>
  <c r="AB16" i="41"/>
  <c r="O19" i="41"/>
  <c r="W19" i="41"/>
  <c r="AA19" i="41" s="1"/>
  <c r="X19" i="41"/>
  <c r="Y19" i="41" s="1"/>
  <c r="AB19" i="41"/>
  <c r="AD19" i="41" s="1"/>
  <c r="O20" i="41"/>
  <c r="W20" i="41"/>
  <c r="AA20" i="41" s="1"/>
  <c r="X20" i="41"/>
  <c r="Y20" i="41" s="1"/>
  <c r="AB20" i="41"/>
  <c r="AD20" i="41" s="1"/>
  <c r="O25" i="41"/>
  <c r="W25" i="41"/>
  <c r="AA25" i="41" s="1"/>
  <c r="X25" i="41"/>
  <c r="Y25" i="41" s="1"/>
  <c r="O26" i="41"/>
  <c r="W26" i="41"/>
  <c r="AA26" i="41" s="1"/>
  <c r="X26" i="41"/>
  <c r="Y26" i="41" s="1"/>
  <c r="AB26" i="41"/>
  <c r="O11" i="40"/>
  <c r="W11" i="40"/>
  <c r="AA11" i="40" s="1"/>
  <c r="X11" i="40"/>
  <c r="Y11" i="40" s="1"/>
  <c r="AB11" i="40"/>
  <c r="O13" i="40"/>
  <c r="W13" i="40"/>
  <c r="AA13" i="40" s="1"/>
  <c r="X13" i="40"/>
  <c r="Y13" i="40" s="1"/>
  <c r="AB13" i="40"/>
  <c r="O16" i="40"/>
  <c r="W16" i="40"/>
  <c r="AA16" i="40" s="1"/>
  <c r="X16" i="40"/>
  <c r="Y16" i="40" s="1"/>
  <c r="AB16" i="40"/>
  <c r="AD16" i="40" s="1"/>
  <c r="O19" i="40"/>
  <c r="W19" i="40"/>
  <c r="AA19" i="40" s="1"/>
  <c r="X19" i="40"/>
  <c r="Y19" i="40" s="1"/>
  <c r="AB19" i="40"/>
  <c r="AD19" i="40" s="1"/>
  <c r="O21" i="40"/>
  <c r="X21" i="40"/>
  <c r="Y21" i="40" s="1"/>
  <c r="AA21" i="40"/>
  <c r="AB21" i="40"/>
  <c r="AC21" i="40" s="1"/>
  <c r="O22" i="40"/>
  <c r="X22" i="40"/>
  <c r="Y22" i="40" s="1"/>
  <c r="AA22" i="40"/>
  <c r="AB22" i="40"/>
  <c r="AD22" i="40" s="1"/>
  <c r="O23" i="40"/>
  <c r="W23" i="40"/>
  <c r="AA23" i="40" s="1"/>
  <c r="X23" i="40"/>
  <c r="Y23" i="40" s="1"/>
  <c r="AB23" i="40"/>
  <c r="AD23" i="40" s="1"/>
  <c r="O24" i="40"/>
  <c r="W24" i="40"/>
  <c r="AA24" i="40" s="1"/>
  <c r="X24" i="40"/>
  <c r="Y24" i="40" s="1"/>
  <c r="AB24" i="40"/>
  <c r="AC24" i="40" s="1"/>
  <c r="W25" i="40"/>
  <c r="AA25" i="40" s="1"/>
  <c r="X25" i="40"/>
  <c r="Y25" i="40" s="1"/>
  <c r="AC25" i="40"/>
  <c r="O27" i="40"/>
  <c r="W27" i="40"/>
  <c r="AA27" i="40" s="1"/>
  <c r="X27" i="40"/>
  <c r="Y27" i="40" s="1"/>
  <c r="AD27" i="40"/>
  <c r="W28" i="40"/>
  <c r="AA28" i="40" s="1"/>
  <c r="X28" i="40"/>
  <c r="Y28" i="40" s="1"/>
  <c r="AC28" i="40"/>
  <c r="O29" i="40"/>
  <c r="W29" i="40"/>
  <c r="AA29" i="40" s="1"/>
  <c r="X29" i="40"/>
  <c r="Y29" i="40" s="1"/>
  <c r="AB29" i="40"/>
  <c r="O11" i="47"/>
  <c r="W11" i="47"/>
  <c r="AA11" i="47" s="1"/>
  <c r="X11" i="47"/>
  <c r="Y11" i="47" s="1"/>
  <c r="AB11" i="47"/>
  <c r="AD11" i="47" s="1"/>
  <c r="W12" i="47"/>
  <c r="AA12" i="47" s="1"/>
  <c r="X12" i="47"/>
  <c r="Y12" i="47" s="1"/>
  <c r="AB12" i="47"/>
  <c r="AD12" i="47" s="1"/>
  <c r="W15" i="47"/>
  <c r="AA15" i="47" s="1"/>
  <c r="X15" i="47"/>
  <c r="Y15" i="47" s="1"/>
  <c r="AB15" i="47"/>
  <c r="AD15" i="47" s="1"/>
  <c r="W17" i="47"/>
  <c r="AA17" i="47" s="1"/>
  <c r="X17" i="47"/>
  <c r="Y17" i="47" s="1"/>
  <c r="AB17" i="47"/>
  <c r="AD17" i="47" s="1"/>
  <c r="W18" i="47"/>
  <c r="AA18" i="47" s="1"/>
  <c r="X18" i="47"/>
  <c r="Y18" i="47" s="1"/>
  <c r="AB18" i="47"/>
  <c r="AC18" i="47" s="1"/>
  <c r="W19" i="47"/>
  <c r="AA19" i="47" s="1"/>
  <c r="X19" i="47"/>
  <c r="Y19" i="47" s="1"/>
  <c r="AB19" i="47"/>
  <c r="AC19" i="47" s="1"/>
  <c r="W21" i="47"/>
  <c r="AA21" i="47" s="1"/>
  <c r="X21" i="47"/>
  <c r="Y21" i="47" s="1"/>
  <c r="W23" i="47"/>
  <c r="AA23" i="47" s="1"/>
  <c r="X23" i="47"/>
  <c r="Y23" i="47" s="1"/>
  <c r="AB23" i="47"/>
  <c r="AC23" i="47" s="1"/>
  <c r="W24" i="47"/>
  <c r="AA24" i="47" s="1"/>
  <c r="X24" i="47"/>
  <c r="Y24" i="47" s="1"/>
  <c r="AB24" i="47"/>
  <c r="AD24" i="47" s="1"/>
  <c r="O11" i="59"/>
  <c r="W11" i="59"/>
  <c r="AA11" i="59" s="1"/>
  <c r="X11" i="59"/>
  <c r="Y11" i="59" s="1"/>
  <c r="AD11" i="59"/>
  <c r="W12" i="59"/>
  <c r="AA12" i="59" s="1"/>
  <c r="X12" i="59"/>
  <c r="Y12" i="59" s="1"/>
  <c r="AB12" i="59"/>
  <c r="AC12" i="59" s="1"/>
  <c r="W15" i="59"/>
  <c r="AA15" i="59" s="1"/>
  <c r="X15" i="59"/>
  <c r="Y15" i="59" s="1"/>
  <c r="AB15" i="59"/>
  <c r="AD15" i="59" s="1"/>
  <c r="W18" i="59"/>
  <c r="AA18" i="59" s="1"/>
  <c r="X18" i="59"/>
  <c r="Y18" i="59" s="1"/>
  <c r="W19" i="59"/>
  <c r="AA19" i="59" s="1"/>
  <c r="X19" i="59"/>
  <c r="Y19" i="59" s="1"/>
  <c r="AC19" i="59"/>
  <c r="AD19" i="59"/>
  <c r="W20" i="59"/>
  <c r="AA20" i="59" s="1"/>
  <c r="X20" i="59"/>
  <c r="Y20" i="59" s="1"/>
  <c r="W21" i="59"/>
  <c r="AA21" i="59" s="1"/>
  <c r="X21" i="59"/>
  <c r="Y21" i="59" s="1"/>
  <c r="W22" i="59"/>
  <c r="AA22" i="59" s="1"/>
  <c r="X22" i="59"/>
  <c r="Y22" i="59" s="1"/>
  <c r="AC22" i="59"/>
  <c r="AD22" i="59"/>
  <c r="O11" i="51"/>
  <c r="W11" i="51"/>
  <c r="AA11" i="51" s="1"/>
  <c r="X11" i="51"/>
  <c r="Y11" i="51" s="1"/>
  <c r="AC11" i="51"/>
  <c r="O12" i="51"/>
  <c r="W12" i="51"/>
  <c r="AA12" i="51" s="1"/>
  <c r="X12" i="51"/>
  <c r="Y12" i="51" s="1"/>
  <c r="AB12" i="51"/>
  <c r="AC12" i="51" s="1"/>
  <c r="O15" i="51"/>
  <c r="W15" i="51"/>
  <c r="AA15" i="51" s="1"/>
  <c r="X15" i="51"/>
  <c r="Y15" i="51" s="1"/>
  <c r="AB15" i="51"/>
  <c r="AD15" i="51" s="1"/>
  <c r="O17" i="51"/>
  <c r="P17" i="51"/>
  <c r="W17" i="51"/>
  <c r="AA17" i="51" s="1"/>
  <c r="X17" i="51"/>
  <c r="Y17" i="51" s="1"/>
  <c r="AB17" i="51"/>
  <c r="AC17" i="51" s="1"/>
  <c r="O18" i="51"/>
  <c r="W18" i="51"/>
  <c r="AA18" i="51" s="1"/>
  <c r="X18" i="51"/>
  <c r="Y18" i="51" s="1"/>
  <c r="AB18" i="51"/>
  <c r="AD18" i="51" s="1"/>
  <c r="O19" i="51"/>
  <c r="W19" i="51"/>
  <c r="AA19" i="51" s="1"/>
  <c r="X19" i="51"/>
  <c r="Y19" i="51" s="1"/>
  <c r="AC19" i="51"/>
  <c r="O21" i="51"/>
  <c r="W21" i="51"/>
  <c r="AA21" i="51" s="1"/>
  <c r="X21" i="51"/>
  <c r="Y21" i="51" s="1"/>
  <c r="AC21" i="51"/>
  <c r="O22" i="51"/>
  <c r="W22" i="51"/>
  <c r="AA22" i="51" s="1"/>
  <c r="X22" i="51"/>
  <c r="Y22" i="51" s="1"/>
  <c r="AB22" i="51"/>
  <c r="AC22" i="51" s="1"/>
  <c r="O11" i="45"/>
  <c r="W11" i="45"/>
  <c r="AA11" i="45" s="1"/>
  <c r="X11" i="45"/>
  <c r="Y11" i="45" s="1"/>
  <c r="AB11" i="45"/>
  <c r="AC11" i="45" s="1"/>
  <c r="W12" i="45"/>
  <c r="AA12" i="45" s="1"/>
  <c r="X12" i="45"/>
  <c r="Y12" i="45" s="1"/>
  <c r="AB12" i="45"/>
  <c r="AD12" i="45" s="1"/>
  <c r="W13" i="45"/>
  <c r="AA13" i="45" s="1"/>
  <c r="X13" i="45"/>
  <c r="Y13" i="45" s="1"/>
  <c r="AB13" i="45"/>
  <c r="AC13" i="45" s="1"/>
  <c r="W16" i="45"/>
  <c r="AA16" i="45" s="1"/>
  <c r="X16" i="45"/>
  <c r="Y16" i="45" s="1"/>
  <c r="AB16" i="45"/>
  <c r="AC16" i="45" s="1"/>
  <c r="W18" i="45"/>
  <c r="AA18" i="45" s="1"/>
  <c r="X18" i="45"/>
  <c r="Y18" i="45" s="1"/>
  <c r="AB18" i="45"/>
  <c r="AC18" i="45" s="1"/>
  <c r="W21" i="45"/>
  <c r="AA21" i="45" s="1"/>
  <c r="X21" i="45"/>
  <c r="Y21" i="45" s="1"/>
  <c r="AB21" i="45"/>
  <c r="W22" i="45"/>
  <c r="AA22" i="45" s="1"/>
  <c r="X22" i="45"/>
  <c r="Y22" i="45" s="1"/>
  <c r="AB22" i="45"/>
  <c r="AC22" i="45" s="1"/>
  <c r="W23" i="45"/>
  <c r="AA23" i="45" s="1"/>
  <c r="X23" i="45"/>
  <c r="Y23" i="45" s="1"/>
  <c r="W24" i="45"/>
  <c r="AA24" i="45" s="1"/>
  <c r="X24" i="45"/>
  <c r="Y24" i="45" s="1"/>
  <c r="W25" i="45"/>
  <c r="AA25" i="45" s="1"/>
  <c r="X25" i="45"/>
  <c r="Y25" i="45" s="1"/>
  <c r="W27" i="45"/>
  <c r="AA27" i="45" s="1"/>
  <c r="X27" i="45"/>
  <c r="Y27" i="45" s="1"/>
  <c r="W28" i="45"/>
  <c r="AA28" i="45" s="1"/>
  <c r="X28" i="45"/>
  <c r="Y28" i="45" s="1"/>
  <c r="W29" i="45"/>
  <c r="AA29" i="45" s="1"/>
  <c r="X29" i="45"/>
  <c r="Y29" i="45" s="1"/>
  <c r="AB29" i="45"/>
  <c r="AC29" i="45" s="1"/>
  <c r="O11" i="63"/>
  <c r="W11" i="63"/>
  <c r="AA11" i="63" s="1"/>
  <c r="X11" i="63"/>
  <c r="Y11" i="63" s="1"/>
  <c r="AB11" i="63"/>
  <c r="AD11" i="63" s="1"/>
  <c r="W13" i="63"/>
  <c r="AA13" i="63" s="1"/>
  <c r="X13" i="63"/>
  <c r="Y13" i="63" s="1"/>
  <c r="AB13" i="63"/>
  <c r="AD13" i="63" s="1"/>
  <c r="W16" i="63"/>
  <c r="AA16" i="63" s="1"/>
  <c r="X16" i="63"/>
  <c r="Y16" i="63" s="1"/>
  <c r="AB16" i="63"/>
  <c r="W20" i="63"/>
  <c r="AA20" i="63" s="1"/>
  <c r="X20" i="63"/>
  <c r="Y20" i="63" s="1"/>
  <c r="AB20" i="63"/>
  <c r="AC20" i="63" s="1"/>
  <c r="W22" i="63"/>
  <c r="AA22" i="63" s="1"/>
  <c r="X22" i="63"/>
  <c r="Y22" i="63" s="1"/>
  <c r="AC22" i="63"/>
  <c r="AD22" i="63"/>
  <c r="W24" i="63"/>
  <c r="AA24" i="63" s="1"/>
  <c r="X24" i="63"/>
  <c r="Y24" i="63" s="1"/>
  <c r="W25" i="63"/>
  <c r="AA25" i="63" s="1"/>
  <c r="X25" i="63"/>
  <c r="Y25" i="63" s="1"/>
  <c r="AB25" i="63"/>
  <c r="AD25" i="63" s="1"/>
  <c r="O11" i="70"/>
  <c r="W11" i="70"/>
  <c r="AA11" i="70" s="1"/>
  <c r="X11" i="70"/>
  <c r="Y11" i="70" s="1"/>
  <c r="AB11" i="70"/>
  <c r="W12" i="70"/>
  <c r="AA12" i="70" s="1"/>
  <c r="X12" i="70"/>
  <c r="Y12" i="70" s="1"/>
  <c r="X13" i="70"/>
  <c r="Y13" i="70" s="1"/>
  <c r="AA13" i="70"/>
  <c r="AD13" i="70"/>
  <c r="W14" i="70"/>
  <c r="AA14" i="70" s="1"/>
  <c r="X14" i="70"/>
  <c r="Y14" i="70" s="1"/>
  <c r="W15" i="70"/>
  <c r="AA15" i="70" s="1"/>
  <c r="X15" i="70"/>
  <c r="Y15" i="70" s="1"/>
  <c r="W18" i="70"/>
  <c r="AA18" i="70" s="1"/>
  <c r="X18" i="70"/>
  <c r="Y18" i="70" s="1"/>
  <c r="W21" i="70"/>
  <c r="AA21" i="70" s="1"/>
  <c r="X21" i="70"/>
  <c r="Y21" i="70" s="1"/>
  <c r="AC21" i="70"/>
  <c r="AD21" i="70"/>
  <c r="W23" i="70"/>
  <c r="AA23" i="70" s="1"/>
  <c r="X23" i="70"/>
  <c r="Y23" i="70" s="1"/>
  <c r="W24" i="70"/>
  <c r="AA24" i="70" s="1"/>
  <c r="X24" i="70"/>
  <c r="Y24" i="70" s="1"/>
  <c r="W25" i="70"/>
  <c r="AA25" i="70" s="1"/>
  <c r="X25" i="70"/>
  <c r="Y25" i="70" s="1"/>
  <c r="AD25" i="70"/>
  <c r="AC25" i="70"/>
  <c r="W26" i="70"/>
  <c r="AA26" i="70" s="1"/>
  <c r="X26" i="70"/>
  <c r="Y26" i="70" s="1"/>
  <c r="W27" i="70"/>
  <c r="AA27" i="70" s="1"/>
  <c r="X27" i="70"/>
  <c r="Y27" i="70" s="1"/>
  <c r="W28" i="70"/>
  <c r="AA28" i="70" s="1"/>
  <c r="X28" i="70"/>
  <c r="Y28" i="70" s="1"/>
  <c r="W29" i="70"/>
  <c r="AA29" i="70" s="1"/>
  <c r="X29" i="70"/>
  <c r="Y29" i="70" s="1"/>
  <c r="O11" i="73"/>
  <c r="W11" i="73"/>
  <c r="AA11" i="73" s="1"/>
  <c r="X11" i="73"/>
  <c r="Y11" i="73" s="1"/>
  <c r="AB11" i="73"/>
  <c r="AC11" i="73" s="1"/>
  <c r="O15" i="73"/>
  <c r="W15" i="73"/>
  <c r="AA15" i="73" s="1"/>
  <c r="X15" i="73"/>
  <c r="Y15" i="73" s="1"/>
  <c r="AB15" i="73"/>
  <c r="AC15" i="73" s="1"/>
  <c r="O18" i="73"/>
  <c r="W18" i="73"/>
  <c r="AA18" i="73" s="1"/>
  <c r="X18" i="73"/>
  <c r="Y18" i="73" s="1"/>
  <c r="AB18" i="73"/>
  <c r="AD18" i="73" s="1"/>
  <c r="O20" i="73"/>
  <c r="W20" i="73"/>
  <c r="AA20" i="73" s="1"/>
  <c r="X20" i="73"/>
  <c r="Y20" i="73" s="1"/>
  <c r="O21" i="73"/>
  <c r="W21" i="73"/>
  <c r="AA21" i="73" s="1"/>
  <c r="X21" i="73"/>
  <c r="Y21" i="73" s="1"/>
  <c r="O24" i="73"/>
  <c r="W24" i="73"/>
  <c r="AA24" i="73" s="1"/>
  <c r="X24" i="73"/>
  <c r="Y24" i="73" s="1"/>
  <c r="O25" i="73"/>
  <c r="W25" i="73"/>
  <c r="AA25" i="73" s="1"/>
  <c r="X25" i="73"/>
  <c r="Y25" i="73" s="1"/>
  <c r="O26" i="73"/>
  <c r="W26" i="73"/>
  <c r="AA26" i="73" s="1"/>
  <c r="X26" i="73"/>
  <c r="Y26" i="73" s="1"/>
  <c r="AB26" i="73"/>
  <c r="AC26" i="73" s="1"/>
  <c r="O11" i="60"/>
  <c r="W11" i="60"/>
  <c r="AA11" i="60" s="1"/>
  <c r="X11" i="60"/>
  <c r="Y11" i="60" s="1"/>
  <c r="AB11" i="60"/>
  <c r="AD11" i="60" s="1"/>
  <c r="O15" i="60"/>
  <c r="W15" i="60"/>
  <c r="AA15" i="60" s="1"/>
  <c r="X15" i="60"/>
  <c r="Y15" i="60" s="1"/>
  <c r="AB15" i="60"/>
  <c r="AD15" i="60" s="1"/>
  <c r="O17" i="60"/>
  <c r="W17" i="60"/>
  <c r="AA17" i="60" s="1"/>
  <c r="X17" i="60"/>
  <c r="Y17" i="60" s="1"/>
  <c r="AB17" i="60"/>
  <c r="AC17" i="60" s="1"/>
  <c r="O19" i="60"/>
  <c r="W19" i="60"/>
  <c r="AA19" i="60" s="1"/>
  <c r="X19" i="60"/>
  <c r="Y19" i="60" s="1"/>
  <c r="AB19" i="60"/>
  <c r="AC19" i="60" s="1"/>
  <c r="O20" i="60"/>
  <c r="W20" i="60"/>
  <c r="AA20" i="60" s="1"/>
  <c r="X20" i="60"/>
  <c r="Y20" i="60" s="1"/>
  <c r="AB20" i="60"/>
  <c r="W22" i="60"/>
  <c r="AA22" i="60" s="1"/>
  <c r="X22" i="60"/>
  <c r="Y22" i="60" s="1"/>
  <c r="AC22" i="60"/>
  <c r="W25" i="60"/>
  <c r="AA25" i="60" s="1"/>
  <c r="X25" i="60"/>
  <c r="Y25" i="60" s="1"/>
  <c r="O26" i="60"/>
  <c r="W26" i="60"/>
  <c r="AA26" i="60" s="1"/>
  <c r="X26" i="60"/>
  <c r="Y26" i="60" s="1"/>
  <c r="AB26" i="60"/>
  <c r="O11" i="57"/>
  <c r="W11" i="57"/>
  <c r="AA11" i="57" s="1"/>
  <c r="X11" i="57"/>
  <c r="Y11" i="57" s="1"/>
  <c r="AB11" i="57"/>
  <c r="AC11" i="57" s="1"/>
  <c r="O12" i="57"/>
  <c r="W12" i="57"/>
  <c r="AA12" i="57" s="1"/>
  <c r="X12" i="57"/>
  <c r="Y12" i="57" s="1"/>
  <c r="AB12" i="57"/>
  <c r="AC12" i="57" s="1"/>
  <c r="O13" i="57"/>
  <c r="W13" i="57"/>
  <c r="AA13" i="57" s="1"/>
  <c r="X13" i="57"/>
  <c r="Y13" i="57" s="1"/>
  <c r="AB13" i="57"/>
  <c r="AC13" i="57" s="1"/>
  <c r="O16" i="57"/>
  <c r="W16" i="57"/>
  <c r="AA16" i="57" s="1"/>
  <c r="X16" i="57"/>
  <c r="Y16" i="57" s="1"/>
  <c r="AB16" i="57"/>
  <c r="AC16" i="57" s="1"/>
  <c r="O18" i="57"/>
  <c r="W18" i="57"/>
  <c r="AA18" i="57" s="1"/>
  <c r="X18" i="57"/>
  <c r="Y18" i="57" s="1"/>
  <c r="AB18" i="57"/>
  <c r="AC18" i="57" s="1"/>
  <c r="O21" i="57"/>
  <c r="W21" i="57"/>
  <c r="AA21" i="57" s="1"/>
  <c r="X21" i="57"/>
  <c r="Y21" i="57" s="1"/>
  <c r="AB21" i="57"/>
  <c r="AC21" i="57" s="1"/>
  <c r="O22" i="57"/>
  <c r="W22" i="57"/>
  <c r="AA22" i="57" s="1"/>
  <c r="X22" i="57"/>
  <c r="Y22" i="57" s="1"/>
  <c r="AB22" i="57"/>
  <c r="AC22" i="57" s="1"/>
  <c r="O24" i="57"/>
  <c r="W24" i="57"/>
  <c r="AA24" i="57" s="1"/>
  <c r="X24" i="57"/>
  <c r="Y24" i="57" s="1"/>
  <c r="AC24" i="57"/>
  <c r="O26" i="57"/>
  <c r="W26" i="57"/>
  <c r="AA26" i="57" s="1"/>
  <c r="X26" i="57"/>
  <c r="Y26" i="57" s="1"/>
  <c r="AD26" i="57"/>
  <c r="O27" i="57"/>
  <c r="W27" i="57"/>
  <c r="AA27" i="57" s="1"/>
  <c r="X27" i="57"/>
  <c r="Y27" i="57" s="1"/>
  <c r="AB27" i="57"/>
  <c r="AD27" i="57" s="1"/>
  <c r="O11" i="52"/>
  <c r="W11" i="52"/>
  <c r="AA11" i="52" s="1"/>
  <c r="X11" i="52"/>
  <c r="Y11" i="52" s="1"/>
  <c r="AB11" i="52"/>
  <c r="AC11" i="52" s="1"/>
  <c r="O13" i="52"/>
  <c r="W13" i="52"/>
  <c r="AA13" i="52" s="1"/>
  <c r="X13" i="52"/>
  <c r="Y13" i="52" s="1"/>
  <c r="AB13" i="52"/>
  <c r="O16" i="52"/>
  <c r="W16" i="52"/>
  <c r="AA16" i="52" s="1"/>
  <c r="X16" i="52"/>
  <c r="Y16" i="52" s="1"/>
  <c r="AB16" i="52"/>
  <c r="W18" i="52"/>
  <c r="AA18" i="52" s="1"/>
  <c r="X18" i="52"/>
  <c r="Y18" i="52" s="1"/>
  <c r="AB18" i="52"/>
  <c r="AC18" i="52" s="1"/>
  <c r="O19" i="52"/>
  <c r="O20" i="52"/>
  <c r="O21" i="52"/>
  <c r="W21" i="52"/>
  <c r="AA21" i="52" s="1"/>
  <c r="X21" i="52"/>
  <c r="Y21" i="52" s="1"/>
  <c r="AB21" i="52"/>
  <c r="AC21" i="52" s="1"/>
  <c r="O23" i="52"/>
  <c r="W23" i="52"/>
  <c r="AA23" i="52" s="1"/>
  <c r="X23" i="52"/>
  <c r="Y23" i="52" s="1"/>
  <c r="AD23" i="52"/>
  <c r="O24" i="52"/>
  <c r="W24" i="52"/>
  <c r="AA24" i="52" s="1"/>
  <c r="X24" i="52"/>
  <c r="Y24" i="52" s="1"/>
  <c r="O25" i="52"/>
  <c r="W25" i="52"/>
  <c r="AA25" i="52" s="1"/>
  <c r="X25" i="52"/>
  <c r="Y25" i="52" s="1"/>
  <c r="AB25" i="52"/>
  <c r="O26" i="52"/>
  <c r="W26" i="52"/>
  <c r="AA26" i="52" s="1"/>
  <c r="X26" i="52"/>
  <c r="Y26" i="52" s="1"/>
  <c r="AB26" i="52"/>
  <c r="AD26" i="52" s="1"/>
  <c r="O11" i="31"/>
  <c r="W11" i="31"/>
  <c r="AA11" i="31" s="1"/>
  <c r="X11" i="31"/>
  <c r="Y11" i="31" s="1"/>
  <c r="AB11" i="31"/>
  <c r="AC11" i="31" s="1"/>
  <c r="O13" i="31"/>
  <c r="W13" i="31"/>
  <c r="AA13" i="31" s="1"/>
  <c r="X13" i="31"/>
  <c r="Y13" i="31" s="1"/>
  <c r="AB13" i="31"/>
  <c r="AD13" i="31" s="1"/>
  <c r="O18" i="31"/>
  <c r="O19" i="31"/>
  <c r="O20" i="31"/>
  <c r="W20" i="31"/>
  <c r="AA20" i="31" s="1"/>
  <c r="X20" i="31"/>
  <c r="Y20" i="31" s="1"/>
  <c r="AB20" i="31"/>
  <c r="AC20" i="31" s="1"/>
  <c r="O24" i="31"/>
  <c r="W24" i="31"/>
  <c r="AA24" i="31" s="1"/>
  <c r="X24" i="31"/>
  <c r="Y24" i="31" s="1"/>
  <c r="O25" i="31"/>
  <c r="W25" i="31"/>
  <c r="AA25" i="31" s="1"/>
  <c r="X25" i="31"/>
  <c r="Y25" i="31" s="1"/>
  <c r="AB25" i="31"/>
  <c r="AC25" i="31" s="1"/>
  <c r="O11" i="50"/>
  <c r="W11" i="50"/>
  <c r="AA11" i="50" s="1"/>
  <c r="X11" i="50"/>
  <c r="Y11" i="50" s="1"/>
  <c r="AB11" i="50"/>
  <c r="AC11" i="50" s="1"/>
  <c r="O15" i="50"/>
  <c r="W15" i="50"/>
  <c r="AA15" i="50" s="1"/>
  <c r="X15" i="50"/>
  <c r="Y15" i="50" s="1"/>
  <c r="AB15" i="50"/>
  <c r="AC15" i="50" s="1"/>
  <c r="O17" i="50"/>
  <c r="O18" i="50"/>
  <c r="O19" i="50"/>
  <c r="W19" i="50"/>
  <c r="AA19" i="50" s="1"/>
  <c r="X19" i="50"/>
  <c r="Y19" i="50" s="1"/>
  <c r="O23" i="50"/>
  <c r="W23" i="50"/>
  <c r="AA23" i="50" s="1"/>
  <c r="X23" i="50"/>
  <c r="Y23" i="50" s="1"/>
  <c r="O24" i="50"/>
  <c r="W24" i="50"/>
  <c r="AA24" i="50" s="1"/>
  <c r="X24" i="50"/>
  <c r="Y24" i="50" s="1"/>
  <c r="O11" i="58"/>
  <c r="W11" i="58"/>
  <c r="AA11" i="58" s="1"/>
  <c r="X11" i="58"/>
  <c r="Y11" i="58" s="1"/>
  <c r="AB11" i="58"/>
  <c r="AD11" i="58" s="1"/>
  <c r="O15" i="58"/>
  <c r="W15" i="58"/>
  <c r="AA15" i="58" s="1"/>
  <c r="X15" i="58"/>
  <c r="Y15" i="58" s="1"/>
  <c r="AB15" i="58"/>
  <c r="AD15" i="58" s="1"/>
  <c r="O17" i="58"/>
  <c r="O18" i="58"/>
  <c r="O19" i="58"/>
  <c r="W19" i="58"/>
  <c r="AA19" i="58" s="1"/>
  <c r="X19" i="58"/>
  <c r="Y19" i="58" s="1"/>
  <c r="AB19" i="58"/>
  <c r="O20" i="58"/>
  <c r="W20" i="58"/>
  <c r="AA20" i="58" s="1"/>
  <c r="X20" i="58"/>
  <c r="Y20" i="58" s="1"/>
  <c r="O21" i="58"/>
  <c r="W21" i="58"/>
  <c r="AA21" i="58" s="1"/>
  <c r="X21" i="58"/>
  <c r="Y21" i="58" s="1"/>
  <c r="O23" i="58"/>
  <c r="W23" i="58"/>
  <c r="AA23" i="58" s="1"/>
  <c r="X23" i="58"/>
  <c r="Y23" i="58" s="1"/>
  <c r="AC23" i="58"/>
  <c r="O24" i="58"/>
  <c r="W24" i="58"/>
  <c r="AA24" i="58" s="1"/>
  <c r="X24" i="58"/>
  <c r="Y24" i="58" s="1"/>
  <c r="AB24" i="58"/>
  <c r="AC24" i="58" s="1"/>
  <c r="O11" i="54"/>
  <c r="W11" i="54"/>
  <c r="AA11" i="54" s="1"/>
  <c r="X11" i="54"/>
  <c r="Y11" i="54" s="1"/>
  <c r="AB11" i="54"/>
  <c r="AC11" i="54" s="1"/>
  <c r="O12" i="54"/>
  <c r="W12" i="54"/>
  <c r="AA12" i="54" s="1"/>
  <c r="X12" i="54"/>
  <c r="Y12" i="54" s="1"/>
  <c r="AB12" i="54"/>
  <c r="AC12" i="54" s="1"/>
  <c r="O13" i="54"/>
  <c r="W13" i="54"/>
  <c r="AA13" i="54" s="1"/>
  <c r="X13" i="54"/>
  <c r="Y13" i="54" s="1"/>
  <c r="AB13" i="54"/>
  <c r="AD13" i="54" s="1"/>
  <c r="O16" i="54"/>
  <c r="W16" i="54"/>
  <c r="AA16" i="54" s="1"/>
  <c r="X16" i="54"/>
  <c r="Y16" i="54" s="1"/>
  <c r="AB16" i="54"/>
  <c r="AD16" i="54" s="1"/>
  <c r="O17" i="54"/>
  <c r="W17" i="54"/>
  <c r="AA17" i="54" s="1"/>
  <c r="X17" i="54"/>
  <c r="Y17" i="54" s="1"/>
  <c r="AB17" i="54"/>
  <c r="AC17" i="54" s="1"/>
  <c r="O19" i="54"/>
  <c r="W19" i="54"/>
  <c r="AA19" i="54" s="1"/>
  <c r="X19" i="54"/>
  <c r="Y19" i="54" s="1"/>
  <c r="AB19" i="54"/>
  <c r="AD19" i="54" s="1"/>
  <c r="O20" i="54"/>
  <c r="O22" i="54"/>
  <c r="W22" i="54"/>
  <c r="AA22" i="54" s="1"/>
  <c r="X22" i="54"/>
  <c r="Y22" i="54" s="1"/>
  <c r="AB22" i="54"/>
  <c r="AC22" i="54" s="1"/>
  <c r="O23" i="54"/>
  <c r="W23" i="54"/>
  <c r="AA23" i="54" s="1"/>
  <c r="X23" i="54"/>
  <c r="Y23" i="54" s="1"/>
  <c r="AB23" i="54"/>
  <c r="AC23" i="54" s="1"/>
  <c r="O24" i="54"/>
  <c r="W24" i="54"/>
  <c r="AA24" i="54" s="1"/>
  <c r="X24" i="54"/>
  <c r="Y24" i="54" s="1"/>
  <c r="AB24" i="54"/>
  <c r="AD24" i="54" s="1"/>
  <c r="O25" i="54"/>
  <c r="W25" i="54"/>
  <c r="AA25" i="54" s="1"/>
  <c r="X25" i="54"/>
  <c r="Y25" i="54" s="1"/>
  <c r="AB25" i="54"/>
  <c r="AD25" i="54" s="1"/>
  <c r="O26" i="54"/>
  <c r="W26" i="54"/>
  <c r="AA26" i="54" s="1"/>
  <c r="X26" i="54"/>
  <c r="Y26" i="54" s="1"/>
  <c r="AB26" i="54"/>
  <c r="AC26" i="54" s="1"/>
  <c r="O27" i="54"/>
  <c r="W27" i="54"/>
  <c r="AA27" i="54" s="1"/>
  <c r="X27" i="54"/>
  <c r="Y27" i="54" s="1"/>
  <c r="AB27" i="54"/>
  <c r="AC27" i="54" s="1"/>
  <c r="O11" i="53"/>
  <c r="W11" i="53"/>
  <c r="AA11" i="53" s="1"/>
  <c r="X11" i="53"/>
  <c r="Y11" i="53" s="1"/>
  <c r="AB11" i="53"/>
  <c r="AD11" i="53" s="1"/>
  <c r="O12" i="53"/>
  <c r="W12" i="53"/>
  <c r="AA12" i="53" s="1"/>
  <c r="X12" i="53"/>
  <c r="Y12" i="53" s="1"/>
  <c r="AC12" i="53"/>
  <c r="O13" i="53"/>
  <c r="W13" i="53"/>
  <c r="AA13" i="53" s="1"/>
  <c r="X13" i="53"/>
  <c r="Y13" i="53" s="1"/>
  <c r="O16" i="53"/>
  <c r="W16" i="53"/>
  <c r="AA16" i="53" s="1"/>
  <c r="X16" i="53"/>
  <c r="Y16" i="53" s="1"/>
  <c r="O18" i="53"/>
  <c r="O19" i="53"/>
  <c r="O20" i="53"/>
  <c r="W20" i="53"/>
  <c r="AA20" i="53" s="1"/>
  <c r="X20" i="53"/>
  <c r="Y20" i="53" s="1"/>
  <c r="O21" i="53"/>
  <c r="W21" i="53"/>
  <c r="AA21" i="53" s="1"/>
  <c r="X21" i="53"/>
  <c r="Y21" i="53" s="1"/>
  <c r="O22" i="53"/>
  <c r="W22" i="53"/>
  <c r="AA22" i="53" s="1"/>
  <c r="X22" i="53"/>
  <c r="Y22" i="53" s="1"/>
  <c r="O23" i="53"/>
  <c r="W23" i="53"/>
  <c r="AA23" i="53" s="1"/>
  <c r="X23" i="53"/>
  <c r="Y23" i="53" s="1"/>
  <c r="O24" i="53"/>
  <c r="W24" i="53"/>
  <c r="AA24" i="53" s="1"/>
  <c r="X24" i="53"/>
  <c r="Y24" i="53" s="1"/>
  <c r="AC24" i="53"/>
  <c r="AD24" i="53"/>
  <c r="O25" i="53"/>
  <c r="W25" i="53"/>
  <c r="AA25" i="53" s="1"/>
  <c r="X25" i="53"/>
  <c r="Y25" i="53" s="1"/>
  <c r="O11" i="62"/>
  <c r="W11" i="62"/>
  <c r="AA11" i="62" s="1"/>
  <c r="X11" i="62"/>
  <c r="Y11" i="62" s="1"/>
  <c r="AB11" i="62"/>
  <c r="W12" i="62"/>
  <c r="AA12" i="62" s="1"/>
  <c r="X12" i="62"/>
  <c r="Y12" i="62" s="1"/>
  <c r="AB12" i="62"/>
  <c r="AD12" i="62" s="1"/>
  <c r="W13" i="62"/>
  <c r="AA13" i="62" s="1"/>
  <c r="X13" i="62"/>
  <c r="Y13" i="62" s="1"/>
  <c r="AB13" i="62"/>
  <c r="AD13" i="62" s="1"/>
  <c r="W14" i="62"/>
  <c r="AA14" i="62" s="1"/>
  <c r="X14" i="62"/>
  <c r="Y14" i="62" s="1"/>
  <c r="AB14" i="62"/>
  <c r="AC14" i="62" s="1"/>
  <c r="W18" i="62"/>
  <c r="AA18" i="62" s="1"/>
  <c r="X18" i="62"/>
  <c r="Y18" i="62" s="1"/>
  <c r="AB18" i="62"/>
  <c r="AD18" i="62" s="1"/>
  <c r="W20" i="62"/>
  <c r="AA20" i="62" s="1"/>
  <c r="X20" i="62"/>
  <c r="Y20" i="62" s="1"/>
  <c r="AB20" i="62"/>
  <c r="AD20" i="62" s="1"/>
  <c r="W23" i="62"/>
  <c r="AA23" i="62" s="1"/>
  <c r="X23" i="62"/>
  <c r="Y23" i="62" s="1"/>
  <c r="AB23" i="62"/>
  <c r="AD23" i="62" s="1"/>
  <c r="W24" i="62"/>
  <c r="AA24" i="62" s="1"/>
  <c r="X24" i="62"/>
  <c r="Y24" i="62" s="1"/>
  <c r="AB24" i="62"/>
  <c r="AD24" i="62" s="1"/>
  <c r="W25" i="62"/>
  <c r="AA25" i="62" s="1"/>
  <c r="X25" i="62"/>
  <c r="Y25" i="62" s="1"/>
  <c r="AB25" i="62"/>
  <c r="AC25" i="62" s="1"/>
  <c r="W26" i="62"/>
  <c r="AA26" i="62" s="1"/>
  <c r="X26" i="62"/>
  <c r="Y26" i="62" s="1"/>
  <c r="AB26" i="62"/>
  <c r="AC26" i="62" s="1"/>
  <c r="W27" i="62"/>
  <c r="AA27" i="62" s="1"/>
  <c r="X27" i="62"/>
  <c r="Y27" i="62" s="1"/>
  <c r="AB27" i="62"/>
  <c r="AC27" i="62" s="1"/>
  <c r="W28" i="62"/>
  <c r="AA28" i="62" s="1"/>
  <c r="X28" i="62"/>
  <c r="Y28" i="62" s="1"/>
  <c r="AB28" i="62"/>
  <c r="AC28" i="62" s="1"/>
  <c r="O11" i="67"/>
  <c r="W11" i="67"/>
  <c r="AA11" i="67" s="1"/>
  <c r="X11" i="67"/>
  <c r="Y11" i="67" s="1"/>
  <c r="AB11" i="67"/>
  <c r="AD11" i="67" s="1"/>
  <c r="O12" i="67"/>
  <c r="W12" i="67"/>
  <c r="AA12" i="67" s="1"/>
  <c r="X12" i="67"/>
  <c r="Y12" i="67" s="1"/>
  <c r="AB12" i="67"/>
  <c r="AD12" i="67" s="1"/>
  <c r="O13" i="67"/>
  <c r="W13" i="67"/>
  <c r="AA13" i="67" s="1"/>
  <c r="X13" i="67"/>
  <c r="Y13" i="67" s="1"/>
  <c r="AB13" i="67"/>
  <c r="AD13" i="67" s="1"/>
  <c r="O14" i="67"/>
  <c r="W14" i="67"/>
  <c r="AA14" i="67" s="1"/>
  <c r="X14" i="67"/>
  <c r="Y14" i="67" s="1"/>
  <c r="AB14" i="67"/>
  <c r="AD14" i="67" s="1"/>
  <c r="O19" i="67"/>
  <c r="O20" i="67"/>
  <c r="O21" i="67"/>
  <c r="W21" i="67"/>
  <c r="AA21" i="67" s="1"/>
  <c r="X21" i="67"/>
  <c r="Y21" i="67" s="1"/>
  <c r="AB21" i="67"/>
  <c r="AD21" i="67" s="1"/>
  <c r="O22" i="67"/>
  <c r="W22" i="67"/>
  <c r="AA22" i="67" s="1"/>
  <c r="X22" i="67"/>
  <c r="Y22" i="67" s="1"/>
  <c r="AB22" i="67"/>
  <c r="AD22" i="67" s="1"/>
  <c r="O23" i="67"/>
  <c r="W23" i="67"/>
  <c r="AA23" i="67" s="1"/>
  <c r="X23" i="67"/>
  <c r="Y23" i="67" s="1"/>
  <c r="AB23" i="67"/>
  <c r="O24" i="67"/>
  <c r="W24" i="67"/>
  <c r="AA24" i="67" s="1"/>
  <c r="X24" i="67"/>
  <c r="Y24" i="67" s="1"/>
  <c r="AB24" i="67"/>
  <c r="AC24" i="67" s="1"/>
  <c r="O25" i="67"/>
  <c r="W25" i="67"/>
  <c r="AA25" i="67" s="1"/>
  <c r="X25" i="67"/>
  <c r="Y25" i="67" s="1"/>
  <c r="AB25" i="67"/>
  <c r="AC25" i="67" s="1"/>
  <c r="O26" i="67"/>
  <c r="W26" i="67"/>
  <c r="AA26" i="67" s="1"/>
  <c r="X26" i="67"/>
  <c r="Y26" i="67" s="1"/>
  <c r="AB26" i="67"/>
  <c r="AD26" i="67" s="1"/>
  <c r="O11" i="65"/>
  <c r="W11" i="65"/>
  <c r="AA11" i="65" s="1"/>
  <c r="X11" i="65"/>
  <c r="Y11" i="65" s="1"/>
  <c r="AB11" i="65"/>
  <c r="AD11" i="65" s="1"/>
  <c r="O12" i="65"/>
  <c r="W12" i="65"/>
  <c r="AA12" i="65" s="1"/>
  <c r="X12" i="65"/>
  <c r="Y12" i="65" s="1"/>
  <c r="O13" i="65"/>
  <c r="W13" i="65"/>
  <c r="AA13" i="65" s="1"/>
  <c r="X13" i="65"/>
  <c r="Y13" i="65" s="1"/>
  <c r="O14" i="65"/>
  <c r="W14" i="65"/>
  <c r="AA14" i="65" s="1"/>
  <c r="X14" i="65"/>
  <c r="Y14" i="65" s="1"/>
  <c r="AC14" i="65"/>
  <c r="O20" i="65"/>
  <c r="W20" i="65"/>
  <c r="AA20" i="65" s="1"/>
  <c r="X20" i="65"/>
  <c r="Y20" i="65" s="1"/>
  <c r="AD20" i="65"/>
  <c r="O22" i="65"/>
  <c r="W22" i="65"/>
  <c r="AA22" i="65" s="1"/>
  <c r="X22" i="65"/>
  <c r="Y22" i="65" s="1"/>
  <c r="O23" i="65"/>
  <c r="W23" i="65"/>
  <c r="AA23" i="65" s="1"/>
  <c r="X23" i="65"/>
  <c r="Y23" i="65" s="1"/>
  <c r="O24" i="65"/>
  <c r="W24" i="65"/>
  <c r="AA24" i="65" s="1"/>
  <c r="X24" i="65"/>
  <c r="Y24" i="65" s="1"/>
  <c r="AD24" i="65"/>
  <c r="O25" i="65"/>
  <c r="W25" i="65"/>
  <c r="AA25" i="65" s="1"/>
  <c r="X25" i="65"/>
  <c r="Y25" i="65" s="1"/>
  <c r="O26" i="65"/>
  <c r="W26" i="65"/>
  <c r="AA26" i="65" s="1"/>
  <c r="X26" i="65"/>
  <c r="Y26" i="65" s="1"/>
  <c r="O27" i="65"/>
  <c r="W27" i="65"/>
  <c r="AA27" i="65" s="1"/>
  <c r="X27" i="65"/>
  <c r="Y27" i="65" s="1"/>
  <c r="O28" i="65"/>
  <c r="W28" i="65"/>
  <c r="AA28" i="65" s="1"/>
  <c r="X28" i="65"/>
  <c r="Y28" i="65" s="1"/>
  <c r="AD28" i="65"/>
  <c r="O11" i="64"/>
  <c r="W11" i="64"/>
  <c r="AA11" i="64" s="1"/>
  <c r="X11" i="64"/>
  <c r="Y11" i="64" s="1"/>
  <c r="AB11" i="64"/>
  <c r="AD11" i="64" s="1"/>
  <c r="O12" i="64"/>
  <c r="W12" i="64"/>
  <c r="AA12" i="64" s="1"/>
  <c r="X12" i="64"/>
  <c r="Y12" i="64" s="1"/>
  <c r="AB12" i="64"/>
  <c r="AD12" i="64" s="1"/>
  <c r="O13" i="64"/>
  <c r="W13" i="64"/>
  <c r="AA13" i="64" s="1"/>
  <c r="X13" i="64"/>
  <c r="Y13" i="64" s="1"/>
  <c r="AB13" i="64"/>
  <c r="O14" i="64"/>
  <c r="W14" i="64"/>
  <c r="AA14" i="64" s="1"/>
  <c r="X14" i="64"/>
  <c r="Y14" i="64" s="1"/>
  <c r="AB14" i="64"/>
  <c r="AD14" i="64" s="1"/>
  <c r="O15" i="64"/>
  <c r="W15" i="64"/>
  <c r="AA15" i="64" s="1"/>
  <c r="X15" i="64"/>
  <c r="Y15" i="64" s="1"/>
  <c r="AB15" i="64"/>
  <c r="AD15" i="64" s="1"/>
  <c r="O17" i="64"/>
  <c r="W17" i="64"/>
  <c r="AA17" i="64" s="1"/>
  <c r="X17" i="64"/>
  <c r="Y17" i="64" s="1"/>
  <c r="AB17" i="64"/>
  <c r="AD17" i="64" s="1"/>
  <c r="O20" i="64"/>
  <c r="W20" i="64"/>
  <c r="AA20" i="64" s="1"/>
  <c r="X20" i="64"/>
  <c r="Y20" i="64" s="1"/>
  <c r="AB20" i="64"/>
  <c r="AC20" i="64" s="1"/>
  <c r="O21" i="64"/>
  <c r="W21" i="64"/>
  <c r="AA21" i="64" s="1"/>
  <c r="X21" i="64"/>
  <c r="Y21" i="64" s="1"/>
  <c r="AB21" i="64"/>
  <c r="AC21" i="64" s="1"/>
  <c r="O22" i="64"/>
  <c r="O23" i="64"/>
  <c r="W23" i="64"/>
  <c r="AA23" i="64" s="1"/>
  <c r="X23" i="64"/>
  <c r="Y23" i="64" s="1"/>
  <c r="AB23" i="64"/>
  <c r="AD23" i="64" s="1"/>
  <c r="O24" i="64"/>
  <c r="W24" i="64"/>
  <c r="AA24" i="64" s="1"/>
  <c r="X24" i="64"/>
  <c r="Y24" i="64" s="1"/>
  <c r="AB24" i="64"/>
  <c r="AD24" i="64" s="1"/>
  <c r="O25" i="64"/>
  <c r="W25" i="64"/>
  <c r="AA25" i="64" s="1"/>
  <c r="X25" i="64"/>
  <c r="Y25" i="64" s="1"/>
  <c r="AB25" i="64"/>
  <c r="AD25" i="64" s="1"/>
  <c r="O26" i="64"/>
  <c r="W26" i="64"/>
  <c r="AA26" i="64" s="1"/>
  <c r="X26" i="64"/>
  <c r="Y26" i="64" s="1"/>
  <c r="AB26" i="64"/>
  <c r="AD26" i="64" s="1"/>
  <c r="O27" i="64"/>
  <c r="W27" i="64"/>
  <c r="AA27" i="64" s="1"/>
  <c r="X27" i="64"/>
  <c r="Y27" i="64" s="1"/>
  <c r="AB27" i="64"/>
  <c r="AC27" i="64" s="1"/>
  <c r="AD27" i="64"/>
  <c r="O28" i="64"/>
  <c r="W28" i="64"/>
  <c r="AA28" i="64" s="1"/>
  <c r="X28" i="64"/>
  <c r="Y28" i="64" s="1"/>
  <c r="AB28" i="64"/>
  <c r="O11" i="72"/>
  <c r="W11" i="72"/>
  <c r="AA11" i="72" s="1"/>
  <c r="X11" i="72"/>
  <c r="Y11" i="72" s="1"/>
  <c r="AB11" i="72"/>
  <c r="AD11" i="72" s="1"/>
  <c r="O12" i="72"/>
  <c r="W12" i="72"/>
  <c r="AA12" i="72" s="1"/>
  <c r="X12" i="72"/>
  <c r="Y12" i="72" s="1"/>
  <c r="AB12" i="72"/>
  <c r="AC12" i="72" s="1"/>
  <c r="O13" i="72"/>
  <c r="W13" i="72"/>
  <c r="AA13" i="72" s="1"/>
  <c r="X13" i="72"/>
  <c r="Y13" i="72" s="1"/>
  <c r="AB13" i="72"/>
  <c r="AC13" i="72" s="1"/>
  <c r="O14" i="72"/>
  <c r="W14" i="72"/>
  <c r="AA14" i="72" s="1"/>
  <c r="X14" i="72"/>
  <c r="Y14" i="72" s="1"/>
  <c r="AB14" i="72"/>
  <c r="AC14" i="72" s="1"/>
  <c r="O20" i="72"/>
  <c r="O21" i="72"/>
  <c r="O22" i="72"/>
  <c r="W22" i="72"/>
  <c r="AA22" i="72" s="1"/>
  <c r="X22" i="72"/>
  <c r="Y22" i="72" s="1"/>
  <c r="O23" i="72"/>
  <c r="W23" i="72"/>
  <c r="AA23" i="72" s="1"/>
  <c r="X23" i="72"/>
  <c r="Y23" i="72" s="1"/>
  <c r="O24" i="72"/>
  <c r="W24" i="72"/>
  <c r="AA24" i="72" s="1"/>
  <c r="X24" i="72"/>
  <c r="Y24" i="72" s="1"/>
  <c r="AC24" i="72"/>
  <c r="O25" i="72"/>
  <c r="W25" i="72"/>
  <c r="AA25" i="72" s="1"/>
  <c r="X25" i="72"/>
  <c r="Y25" i="72" s="1"/>
  <c r="O26" i="72"/>
  <c r="W26" i="72"/>
  <c r="AA26" i="72" s="1"/>
  <c r="X26" i="72"/>
  <c r="Y26" i="72" s="1"/>
  <c r="AD26" i="72"/>
  <c r="O27" i="72"/>
  <c r="W27" i="72"/>
  <c r="AA27" i="72" s="1"/>
  <c r="X27" i="72"/>
  <c r="Y27" i="72" s="1"/>
  <c r="O11" i="75"/>
  <c r="W11" i="75"/>
  <c r="AA11" i="75" s="1"/>
  <c r="X11" i="75"/>
  <c r="Y11" i="75" s="1"/>
  <c r="AB11" i="75"/>
  <c r="AD11" i="75" s="1"/>
  <c r="O12" i="75"/>
  <c r="W12" i="75"/>
  <c r="AA12" i="75" s="1"/>
  <c r="X12" i="75"/>
  <c r="Y12" i="75" s="1"/>
  <c r="AB12" i="75"/>
  <c r="AD12" i="75" s="1"/>
  <c r="O13" i="75"/>
  <c r="W13" i="75"/>
  <c r="AA13" i="75" s="1"/>
  <c r="X13" i="75"/>
  <c r="Y13" i="75" s="1"/>
  <c r="AB13" i="75"/>
  <c r="AC13" i="75" s="1"/>
  <c r="O14" i="75"/>
  <c r="W14" i="75"/>
  <c r="AA14" i="75" s="1"/>
  <c r="X14" i="75"/>
  <c r="Y14" i="75" s="1"/>
  <c r="AB14" i="75"/>
  <c r="AC14" i="75" s="1"/>
  <c r="O19" i="75"/>
  <c r="O20" i="75"/>
  <c r="O21" i="75"/>
  <c r="W21" i="75"/>
  <c r="AA21" i="75" s="1"/>
  <c r="X21" i="75"/>
  <c r="Y21" i="75" s="1"/>
  <c r="AB21" i="75"/>
  <c r="O22" i="75"/>
  <c r="W22" i="75"/>
  <c r="AA22" i="75" s="1"/>
  <c r="X22" i="75"/>
  <c r="Y22" i="75" s="1"/>
  <c r="AB22" i="75"/>
  <c r="O23" i="75"/>
  <c r="W23" i="75"/>
  <c r="AA23" i="75" s="1"/>
  <c r="X23" i="75"/>
  <c r="Y23" i="75" s="1"/>
  <c r="AB23" i="75"/>
  <c r="AD23" i="75" s="1"/>
  <c r="O24" i="75"/>
  <c r="W24" i="75"/>
  <c r="AA24" i="75" s="1"/>
  <c r="X24" i="75"/>
  <c r="Y24" i="75" s="1"/>
  <c r="AB24" i="75"/>
  <c r="AC24" i="75" s="1"/>
  <c r="O25" i="75"/>
  <c r="W25" i="75"/>
  <c r="AA25" i="75" s="1"/>
  <c r="X25" i="75"/>
  <c r="Y25" i="75" s="1"/>
  <c r="AB25" i="75"/>
  <c r="AD25" i="75" s="1"/>
  <c r="O26" i="75"/>
  <c r="W26" i="75"/>
  <c r="AA26" i="75" s="1"/>
  <c r="X26" i="75"/>
  <c r="Y26" i="75" s="1"/>
  <c r="AB26" i="75"/>
  <c r="AD26" i="75" s="1"/>
  <c r="O11" i="49"/>
  <c r="W11" i="49"/>
  <c r="AA11" i="49" s="1"/>
  <c r="X11" i="49"/>
  <c r="Y11" i="49" s="1"/>
  <c r="AB11" i="49"/>
  <c r="AC11" i="49" s="1"/>
  <c r="O14" i="49"/>
  <c r="W14" i="49"/>
  <c r="AA14" i="49" s="1"/>
  <c r="X14" i="49"/>
  <c r="Y14" i="49" s="1"/>
  <c r="AB14" i="49"/>
  <c r="AC14" i="49" s="1"/>
  <c r="O19" i="49"/>
  <c r="W19" i="49"/>
  <c r="AA19" i="49" s="1"/>
  <c r="X19" i="49"/>
  <c r="Y19" i="49" s="1"/>
  <c r="AB19" i="49"/>
  <c r="O21" i="49"/>
  <c r="W21" i="49"/>
  <c r="AA21" i="49" s="1"/>
  <c r="X21" i="49"/>
  <c r="Y21" i="49" s="1"/>
  <c r="AB21" i="49"/>
  <c r="AC21" i="49" s="1"/>
  <c r="O22" i="49"/>
  <c r="W22" i="49"/>
  <c r="AA22" i="49" s="1"/>
  <c r="X22" i="49"/>
  <c r="Y22" i="49" s="1"/>
  <c r="AB22" i="49"/>
  <c r="AD22" i="49" s="1"/>
  <c r="O23" i="49"/>
  <c r="W23" i="49"/>
  <c r="AA23" i="49" s="1"/>
  <c r="X23" i="49"/>
  <c r="Y23" i="49" s="1"/>
  <c r="AB23" i="49"/>
  <c r="O24" i="49"/>
  <c r="W24" i="49"/>
  <c r="AA24" i="49" s="1"/>
  <c r="X24" i="49"/>
  <c r="Y24" i="49" s="1"/>
  <c r="AB24" i="49"/>
  <c r="AC24" i="49" s="1"/>
  <c r="O25" i="49"/>
  <c r="W25" i="49"/>
  <c r="AA25" i="49" s="1"/>
  <c r="X25" i="49"/>
  <c r="Y25" i="49" s="1"/>
  <c r="AB25" i="49"/>
  <c r="AC25" i="49" s="1"/>
  <c r="O26" i="49"/>
  <c r="W26" i="49"/>
  <c r="AA26" i="49" s="1"/>
  <c r="X26" i="49"/>
  <c r="Y26" i="49" s="1"/>
  <c r="AB26" i="49"/>
  <c r="AD26" i="49" s="1"/>
  <c r="O27" i="49"/>
  <c r="W27" i="49"/>
  <c r="AA27" i="49" s="1"/>
  <c r="X27" i="49"/>
  <c r="Y27" i="49" s="1"/>
  <c r="AB27" i="49"/>
  <c r="AC27" i="49" s="1"/>
  <c r="O11" i="23"/>
  <c r="W11" i="23"/>
  <c r="AA11" i="23" s="1"/>
  <c r="X11" i="23"/>
  <c r="Y11" i="23" s="1"/>
  <c r="AC11" i="23"/>
  <c r="O13" i="23"/>
  <c r="O18" i="23"/>
  <c r="O20" i="23"/>
  <c r="O21" i="23"/>
  <c r="O22" i="23"/>
  <c r="W22" i="23"/>
  <c r="AA22" i="23" s="1"/>
  <c r="X22" i="23"/>
  <c r="Y22" i="23" s="1"/>
  <c r="AD22" i="23"/>
  <c r="O23" i="23"/>
  <c r="W23" i="23"/>
  <c r="AA23" i="23" s="1"/>
  <c r="X23" i="23"/>
  <c r="Y23" i="23" s="1"/>
  <c r="AD23" i="23"/>
  <c r="O24" i="23"/>
  <c r="W24" i="23"/>
  <c r="AA24" i="23" s="1"/>
  <c r="X24" i="23"/>
  <c r="Y24" i="23" s="1"/>
  <c r="AC24" i="23"/>
  <c r="O25" i="23"/>
  <c r="W25" i="23"/>
  <c r="AA25" i="23" s="1"/>
  <c r="X25" i="23"/>
  <c r="Y25" i="23" s="1"/>
  <c r="AD25" i="23"/>
  <c r="O26" i="23"/>
  <c r="W26" i="23"/>
  <c r="AA26" i="23" s="1"/>
  <c r="X26" i="23"/>
  <c r="Y26" i="23" s="1"/>
  <c r="AD26" i="23"/>
  <c r="O27" i="23"/>
  <c r="W27" i="23"/>
  <c r="AA27" i="23" s="1"/>
  <c r="X27" i="23"/>
  <c r="Y27" i="23" s="1"/>
  <c r="O11" i="21"/>
  <c r="W11" i="21"/>
  <c r="AA11" i="21" s="1"/>
  <c r="X11" i="21"/>
  <c r="Y11" i="21" s="1"/>
  <c r="AC11" i="21"/>
  <c r="O13" i="21"/>
  <c r="O18" i="21"/>
  <c r="O20" i="21"/>
  <c r="O21" i="21"/>
  <c r="O22" i="21"/>
  <c r="W22" i="21"/>
  <c r="AA22" i="21" s="1"/>
  <c r="X22" i="21"/>
  <c r="Y22" i="21" s="1"/>
  <c r="AD22" i="21"/>
  <c r="O23" i="21"/>
  <c r="W23" i="21"/>
  <c r="AA23" i="21" s="1"/>
  <c r="X23" i="21"/>
  <c r="Y23" i="21" s="1"/>
  <c r="AD23" i="21"/>
  <c r="O24" i="21"/>
  <c r="W24" i="21"/>
  <c r="AA24" i="21" s="1"/>
  <c r="X24" i="21"/>
  <c r="Y24" i="21" s="1"/>
  <c r="O25" i="21"/>
  <c r="W25" i="21"/>
  <c r="AA25" i="21" s="1"/>
  <c r="X25" i="21"/>
  <c r="Y25" i="21" s="1"/>
  <c r="AC25" i="21"/>
  <c r="O26" i="21"/>
  <c r="W26" i="21"/>
  <c r="AA26" i="21" s="1"/>
  <c r="X26" i="21"/>
  <c r="Y26" i="21" s="1"/>
  <c r="AC26" i="21"/>
  <c r="O27" i="21"/>
  <c r="W27" i="21"/>
  <c r="AA27" i="21" s="1"/>
  <c r="X27" i="21"/>
  <c r="Y27" i="21" s="1"/>
  <c r="AD27" i="21"/>
  <c r="O11" i="10"/>
  <c r="W11" i="10"/>
  <c r="AA11" i="10" s="1"/>
  <c r="X11" i="10"/>
  <c r="Y11" i="10" s="1"/>
  <c r="AD11" i="10"/>
  <c r="O12" i="10"/>
  <c r="W12" i="10"/>
  <c r="AA12" i="10" s="1"/>
  <c r="X12" i="10"/>
  <c r="Y12" i="10" s="1"/>
  <c r="AD12" i="10"/>
  <c r="O13" i="10"/>
  <c r="O18" i="10"/>
  <c r="O20" i="10"/>
  <c r="O21" i="10"/>
  <c r="O22" i="10"/>
  <c r="W22" i="10"/>
  <c r="AA22" i="10" s="1"/>
  <c r="X22" i="10"/>
  <c r="Y22" i="10" s="1"/>
  <c r="AD22" i="10"/>
  <c r="O23" i="10"/>
  <c r="W23" i="10"/>
  <c r="AA23" i="10" s="1"/>
  <c r="X23" i="10"/>
  <c r="Y23" i="10" s="1"/>
  <c r="AD23" i="10"/>
  <c r="O24" i="10"/>
  <c r="W24" i="10"/>
  <c r="AA24" i="10" s="1"/>
  <c r="X24" i="10"/>
  <c r="Y24" i="10" s="1"/>
  <c r="AC24" i="10"/>
  <c r="O25" i="10"/>
  <c r="W25" i="10"/>
  <c r="AA25" i="10" s="1"/>
  <c r="X25" i="10"/>
  <c r="Y25" i="10" s="1"/>
  <c r="O26" i="10"/>
  <c r="W26" i="10"/>
  <c r="AA26" i="10" s="1"/>
  <c r="X26" i="10"/>
  <c r="Y26" i="10" s="1"/>
  <c r="AC26" i="10"/>
  <c r="O27" i="10"/>
  <c r="W27" i="10"/>
  <c r="AA27" i="10" s="1"/>
  <c r="X27" i="10"/>
  <c r="Y27" i="10" s="1"/>
  <c r="AD27" i="10"/>
  <c r="AC27" i="10"/>
  <c r="O11" i="20"/>
  <c r="W11" i="20"/>
  <c r="AA11" i="20" s="1"/>
  <c r="X11" i="20"/>
  <c r="Y11" i="20" s="1"/>
  <c r="AB11" i="20"/>
  <c r="AC11" i="20" s="1"/>
  <c r="O13" i="20"/>
  <c r="O20" i="20"/>
  <c r="O21" i="20"/>
  <c r="O22" i="20"/>
  <c r="W22" i="20"/>
  <c r="AA22" i="20" s="1"/>
  <c r="X22" i="20"/>
  <c r="Y22" i="20" s="1"/>
  <c r="AB22" i="20"/>
  <c r="AC22" i="20" s="1"/>
  <c r="O23" i="20"/>
  <c r="W23" i="20"/>
  <c r="AA23" i="20" s="1"/>
  <c r="X23" i="20"/>
  <c r="Y23" i="20" s="1"/>
  <c r="AB23" i="20"/>
  <c r="AC23" i="20" s="1"/>
  <c r="O24" i="20"/>
  <c r="W24" i="20"/>
  <c r="AA24" i="20" s="1"/>
  <c r="X24" i="20"/>
  <c r="Y24" i="20" s="1"/>
  <c r="AB24" i="20"/>
  <c r="AC24" i="20" s="1"/>
  <c r="O25" i="20"/>
  <c r="W25" i="20"/>
  <c r="AA25" i="20" s="1"/>
  <c r="X25" i="20"/>
  <c r="Y25" i="20" s="1"/>
  <c r="AB25" i="20"/>
  <c r="AC25" i="20" s="1"/>
  <c r="O26" i="20"/>
  <c r="W26" i="20"/>
  <c r="AA26" i="20" s="1"/>
  <c r="X26" i="20"/>
  <c r="Y26" i="20" s="1"/>
  <c r="AB26" i="20"/>
  <c r="AD26" i="20" s="1"/>
  <c r="O27" i="20"/>
  <c r="W27" i="20"/>
  <c r="AA27" i="20" s="1"/>
  <c r="X27" i="20"/>
  <c r="Y27" i="20" s="1"/>
  <c r="AB27" i="20"/>
  <c r="AC27" i="20" s="1"/>
  <c r="O11" i="15"/>
  <c r="W11" i="15"/>
  <c r="AA11" i="15" s="1"/>
  <c r="X11" i="15"/>
  <c r="Y11" i="15" s="1"/>
  <c r="AC11" i="15"/>
  <c r="O13" i="15"/>
  <c r="O18" i="15"/>
  <c r="O20" i="15"/>
  <c r="O21" i="15"/>
  <c r="O22" i="15"/>
  <c r="W22" i="15"/>
  <c r="AA22" i="15" s="1"/>
  <c r="X22" i="15"/>
  <c r="Y22" i="15" s="1"/>
  <c r="AC22" i="15"/>
  <c r="O23" i="15"/>
  <c r="W23" i="15"/>
  <c r="AA23" i="15" s="1"/>
  <c r="X23" i="15"/>
  <c r="Y23" i="15" s="1"/>
  <c r="AC23" i="15"/>
  <c r="O24" i="15"/>
  <c r="W24" i="15"/>
  <c r="AA24" i="15" s="1"/>
  <c r="X24" i="15"/>
  <c r="Y24" i="15" s="1"/>
  <c r="AC24" i="15"/>
  <c r="O25" i="15"/>
  <c r="W25" i="15"/>
  <c r="AA25" i="15" s="1"/>
  <c r="X25" i="15"/>
  <c r="Y25" i="15" s="1"/>
  <c r="AC25" i="15"/>
  <c r="AD25" i="15"/>
  <c r="O26" i="15"/>
  <c r="W26" i="15"/>
  <c r="AA26" i="15" s="1"/>
  <c r="X26" i="15"/>
  <c r="Y26" i="15" s="1"/>
  <c r="AD26" i="15"/>
  <c r="O27" i="15"/>
  <c r="W27" i="15"/>
  <c r="AA27" i="15" s="1"/>
  <c r="X27" i="15"/>
  <c r="Y27" i="15" s="1"/>
  <c r="AD27" i="15"/>
  <c r="O11" i="42"/>
  <c r="O13" i="42"/>
  <c r="O18" i="42"/>
  <c r="O20" i="42"/>
  <c r="O21" i="42"/>
  <c r="O22" i="42"/>
  <c r="O24" i="42"/>
  <c r="O25" i="42"/>
  <c r="O26" i="42"/>
  <c r="O27" i="42"/>
  <c r="O11" i="18"/>
  <c r="W11" i="18"/>
  <c r="AA11" i="18" s="1"/>
  <c r="X11" i="18"/>
  <c r="Y11" i="18" s="1"/>
  <c r="AB11" i="18"/>
  <c r="AC11" i="18" s="1"/>
  <c r="O14" i="18"/>
  <c r="O19" i="18"/>
  <c r="O21" i="18"/>
  <c r="O22" i="18"/>
  <c r="O23" i="18"/>
  <c r="W23" i="18"/>
  <c r="AA23" i="18" s="1"/>
  <c r="X23" i="18"/>
  <c r="Y23" i="18" s="1"/>
  <c r="AB23" i="18"/>
  <c r="AC23" i="18" s="1"/>
  <c r="O24" i="18"/>
  <c r="W24" i="18"/>
  <c r="AA24" i="18" s="1"/>
  <c r="X24" i="18"/>
  <c r="Y24" i="18" s="1"/>
  <c r="O25" i="18"/>
  <c r="W25" i="18"/>
  <c r="AA25" i="18" s="1"/>
  <c r="X25" i="18"/>
  <c r="Y25" i="18" s="1"/>
  <c r="O26" i="18"/>
  <c r="W26" i="18"/>
  <c r="AA26" i="18" s="1"/>
  <c r="X26" i="18"/>
  <c r="Y26" i="18" s="1"/>
  <c r="O27" i="18"/>
  <c r="W27" i="18"/>
  <c r="AA27" i="18" s="1"/>
  <c r="X27" i="18"/>
  <c r="Y27" i="18" s="1"/>
  <c r="AB27" i="18"/>
  <c r="AD27" i="18" s="1"/>
  <c r="O28" i="18"/>
  <c r="W28" i="18"/>
  <c r="AA28" i="18" s="1"/>
  <c r="X28" i="18"/>
  <c r="Y28" i="18" s="1"/>
  <c r="AB28" i="18"/>
  <c r="AC28" i="18" s="1"/>
  <c r="O11" i="9"/>
  <c r="W11" i="9"/>
  <c r="AA11" i="9" s="1"/>
  <c r="X11" i="9"/>
  <c r="Y11" i="9" s="1"/>
  <c r="AB11" i="9"/>
  <c r="AC11" i="9" s="1"/>
  <c r="O13" i="9"/>
  <c r="W13" i="9"/>
  <c r="AA13" i="9" s="1"/>
  <c r="X13" i="9"/>
  <c r="Y13" i="9" s="1"/>
  <c r="AB13" i="9"/>
  <c r="AC13" i="9" s="1"/>
  <c r="O14" i="9"/>
  <c r="W14" i="9"/>
  <c r="AA14" i="9" s="1"/>
  <c r="X14" i="9"/>
  <c r="Y14" i="9" s="1"/>
  <c r="AB14" i="9"/>
  <c r="AD14" i="9" s="1"/>
  <c r="O20" i="9"/>
  <c r="W20" i="9"/>
  <c r="AA20" i="9" s="1"/>
  <c r="X20" i="9"/>
  <c r="Y20" i="9" s="1"/>
  <c r="AB20" i="9"/>
  <c r="AC20" i="9" s="1"/>
  <c r="O22" i="9"/>
  <c r="W22" i="9"/>
  <c r="AA22" i="9" s="1"/>
  <c r="X22" i="9"/>
  <c r="Y22" i="9" s="1"/>
  <c r="AB22" i="9"/>
  <c r="AC22" i="9" s="1"/>
  <c r="O23" i="9"/>
  <c r="W23" i="9"/>
  <c r="AA23" i="9" s="1"/>
  <c r="X23" i="9"/>
  <c r="Y23" i="9" s="1"/>
  <c r="AB23" i="9"/>
  <c r="AC23" i="9" s="1"/>
  <c r="O24" i="9"/>
  <c r="W24" i="9"/>
  <c r="AA24" i="9" s="1"/>
  <c r="X24" i="9"/>
  <c r="Y24" i="9" s="1"/>
  <c r="AB24" i="9"/>
  <c r="AD24" i="9" s="1"/>
  <c r="O25" i="9"/>
  <c r="W25" i="9"/>
  <c r="AA25" i="9" s="1"/>
  <c r="X25" i="9"/>
  <c r="Y25" i="9" s="1"/>
  <c r="AC25" i="9"/>
  <c r="AD25" i="9"/>
  <c r="O26" i="9"/>
  <c r="W26" i="9"/>
  <c r="AA26" i="9" s="1"/>
  <c r="X26" i="9"/>
  <c r="Y26" i="9" s="1"/>
  <c r="O27" i="9"/>
  <c r="W27" i="9"/>
  <c r="AA27" i="9" s="1"/>
  <c r="X27" i="9"/>
  <c r="Y27" i="9" s="1"/>
  <c r="AB27" i="9"/>
  <c r="AC27" i="9" s="1"/>
  <c r="O28" i="9"/>
  <c r="W28" i="9"/>
  <c r="AA28" i="9" s="1"/>
  <c r="X28" i="9"/>
  <c r="Y28" i="9" s="1"/>
  <c r="AB28" i="9"/>
  <c r="AD28" i="9" s="1"/>
  <c r="O29" i="9"/>
  <c r="W29" i="9"/>
  <c r="AA29" i="9" s="1"/>
  <c r="X29" i="9"/>
  <c r="Y29" i="9" s="1"/>
  <c r="AB29" i="9"/>
  <c r="O30" i="9"/>
  <c r="W30" i="9"/>
  <c r="AA30" i="9" s="1"/>
  <c r="X30" i="9"/>
  <c r="Y30" i="9" s="1"/>
  <c r="AB30" i="9"/>
  <c r="AC30" i="9" s="1"/>
  <c r="AD12" i="68"/>
  <c r="AC19" i="64"/>
  <c r="AD25" i="20"/>
  <c r="AD23" i="15"/>
  <c r="AD14" i="75"/>
  <c r="AC15" i="64"/>
  <c r="AC23" i="64"/>
  <c r="AD25" i="21"/>
  <c r="AD24" i="75"/>
  <c r="AD21" i="64"/>
  <c r="AD14" i="65"/>
  <c r="AD24" i="67"/>
  <c r="AC24" i="62"/>
  <c r="AD22" i="53"/>
  <c r="AD23" i="58"/>
  <c r="AD29" i="70"/>
  <c r="AC29" i="70"/>
  <c r="AC11" i="70"/>
  <c r="AD11" i="70"/>
  <c r="AD11" i="31"/>
  <c r="AC12" i="70"/>
  <c r="AC19" i="68"/>
  <c r="AD19" i="68"/>
  <c r="AC26" i="70"/>
  <c r="AD26" i="70"/>
  <c r="AC15" i="47"/>
  <c r="AC17" i="49"/>
  <c r="AD17" i="49"/>
  <c r="AC13" i="70"/>
  <c r="AC23" i="45"/>
  <c r="AC21" i="45"/>
  <c r="AD21" i="45"/>
  <c r="AC12" i="45"/>
  <c r="AD12" i="51"/>
  <c r="AC12" i="47"/>
  <c r="AD23" i="68"/>
  <c r="AD17" i="65"/>
  <c r="AD24" i="72"/>
  <c r="AD16" i="52"/>
  <c r="AC16" i="52"/>
  <c r="AD24" i="21"/>
  <c r="AC24" i="21"/>
  <c r="AC22" i="75"/>
  <c r="AD22" i="75"/>
  <c r="AD11" i="62"/>
  <c r="AC11" i="62"/>
  <c r="AC26" i="15"/>
  <c r="AC12" i="10"/>
  <c r="AC25" i="64"/>
  <c r="AC11" i="58"/>
  <c r="AC21" i="75"/>
  <c r="AD21" i="75"/>
  <c r="AD24" i="23"/>
  <c r="AD20" i="64"/>
  <c r="AD17" i="75"/>
  <c r="AD11" i="51"/>
  <c r="AD17" i="68"/>
  <c r="AD13" i="18"/>
  <c r="AC23" i="75" l="1"/>
  <c r="AD27" i="20"/>
  <c r="AC15" i="60"/>
  <c r="AD11" i="49"/>
  <c r="AC26" i="20"/>
  <c r="AD26" i="9"/>
  <c r="AD18" i="47"/>
  <c r="AC11" i="75"/>
  <c r="AD11" i="18"/>
  <c r="AD25" i="67"/>
  <c r="AC11" i="63"/>
  <c r="AC13" i="31"/>
  <c r="AD26" i="65"/>
  <c r="AD23" i="53"/>
  <c r="AC14" i="70"/>
  <c r="AC24" i="63"/>
  <c r="AC17" i="67"/>
  <c r="AD16" i="53"/>
  <c r="AD18" i="52"/>
  <c r="AD12" i="72"/>
  <c r="AC26" i="64"/>
  <c r="AD22" i="51"/>
  <c r="AC18" i="51"/>
  <c r="AD24" i="52"/>
  <c r="AD28" i="45"/>
  <c r="AC11" i="72"/>
  <c r="AC22" i="65"/>
  <c r="AD11" i="50"/>
  <c r="AC26" i="67"/>
  <c r="AD24" i="20"/>
  <c r="AC18" i="62"/>
  <c r="AD13" i="75"/>
  <c r="AC11" i="65"/>
  <c r="AD25" i="72"/>
  <c r="AC11" i="67"/>
  <c r="AD25" i="60"/>
  <c r="AD25" i="41"/>
  <c r="AD13" i="45"/>
  <c r="AD24" i="70"/>
  <c r="AD21" i="57"/>
  <c r="AD22" i="68"/>
  <c r="AC15" i="59"/>
  <c r="AD26" i="73"/>
  <c r="AD11" i="73"/>
  <c r="AC21" i="73"/>
  <c r="AD13" i="72"/>
  <c r="AD14" i="72"/>
  <c r="AD27" i="72"/>
  <c r="AD23" i="72"/>
  <c r="AD17" i="72"/>
  <c r="AD17" i="51"/>
  <c r="AD15" i="70"/>
  <c r="AC24" i="54"/>
  <c r="AD27" i="54"/>
  <c r="AC13" i="62"/>
  <c r="AD26" i="62"/>
  <c r="AD25" i="62"/>
  <c r="AD13" i="65"/>
  <c r="AC25" i="65"/>
  <c r="AD25" i="49"/>
  <c r="AD24" i="49"/>
  <c r="AC26" i="49"/>
  <c r="AD27" i="9"/>
  <c r="AC28" i="9"/>
  <c r="AD14" i="62"/>
  <c r="AC23" i="62"/>
  <c r="AD27" i="62"/>
  <c r="AC20" i="62"/>
  <c r="AD26" i="54"/>
  <c r="AD17" i="54"/>
  <c r="AC16" i="54"/>
  <c r="AC25" i="54"/>
  <c r="AC19" i="40"/>
  <c r="AC23" i="40"/>
  <c r="AC27" i="40"/>
  <c r="AD22" i="45"/>
  <c r="AC15" i="51"/>
  <c r="AD19" i="51"/>
  <c r="AD25" i="31"/>
  <c r="AC12" i="41"/>
  <c r="AC22" i="40"/>
  <c r="AD28" i="40"/>
  <c r="AD16" i="31"/>
  <c r="AD24" i="58"/>
  <c r="AD11" i="45"/>
  <c r="AD24" i="45"/>
  <c r="AD18" i="45"/>
  <c r="AD24" i="73"/>
  <c r="AC20" i="41"/>
  <c r="AC19" i="41"/>
  <c r="AD19" i="47"/>
  <c r="AC24" i="47"/>
  <c r="AC13" i="63"/>
  <c r="AD25" i="73"/>
  <c r="AD20" i="73"/>
  <c r="AD22" i="57"/>
  <c r="AC27" i="57"/>
  <c r="AD24" i="57"/>
  <c r="AD16" i="57"/>
  <c r="AD12" i="57"/>
  <c r="AC24" i="31"/>
  <c r="AC19" i="50"/>
  <c r="AC11" i="53"/>
  <c r="AC20" i="53"/>
  <c r="AC25" i="63"/>
  <c r="AC11" i="60"/>
  <c r="AD11" i="52"/>
  <c r="AD14" i="49"/>
  <c r="AC25" i="23"/>
  <c r="AC23" i="23"/>
  <c r="AC22" i="21"/>
  <c r="AD26" i="21"/>
  <c r="AC23" i="21"/>
  <c r="AD22" i="15"/>
  <c r="AC27" i="15"/>
  <c r="AD11" i="15"/>
  <c r="AC26" i="18"/>
  <c r="AC20" i="18"/>
  <c r="AD30" i="9"/>
  <c r="AD13" i="52"/>
  <c r="AC13" i="52"/>
  <c r="AD24" i="68"/>
  <c r="AC24" i="68"/>
  <c r="AD23" i="65"/>
  <c r="AC23" i="65"/>
  <c r="AC28" i="70"/>
  <c r="AD28" i="70"/>
  <c r="AC21" i="47"/>
  <c r="AD21" i="47"/>
  <c r="AC13" i="38"/>
  <c r="AD13" i="38"/>
  <c r="AD24" i="18"/>
  <c r="AC24" i="18"/>
  <c r="AC25" i="52"/>
  <c r="AD25" i="52"/>
  <c r="AD27" i="45"/>
  <c r="AC29" i="9"/>
  <c r="AD29" i="9"/>
  <c r="AC19" i="9"/>
  <c r="AD19" i="9"/>
  <c r="AC25" i="53"/>
  <c r="AD25" i="53"/>
  <c r="AC23" i="70"/>
  <c r="AD23" i="70"/>
  <c r="AC11" i="68"/>
  <c r="AD11" i="68"/>
  <c r="AC23" i="50"/>
  <c r="AD23" i="50"/>
  <c r="AC17" i="47"/>
  <c r="AD27" i="49"/>
  <c r="AD27" i="65"/>
  <c r="AD28" i="62"/>
  <c r="AD11" i="38"/>
  <c r="AC11" i="41"/>
  <c r="AC20" i="68"/>
  <c r="AD18" i="59"/>
  <c r="AC12" i="65"/>
  <c r="AC14" i="64"/>
  <c r="AC11" i="64"/>
  <c r="AD24" i="15"/>
  <c r="AC27" i="23"/>
  <c r="AD27" i="23"/>
  <c r="AC23" i="67"/>
  <c r="AD23" i="67"/>
  <c r="AC12" i="67"/>
  <c r="AD21" i="53"/>
  <c r="AC27" i="70"/>
  <c r="AD25" i="45"/>
  <c r="AD20" i="59"/>
  <c r="AD18" i="68"/>
  <c r="AC18" i="68"/>
  <c r="AC25" i="10"/>
  <c r="AD25" i="10"/>
  <c r="AD13" i="64"/>
  <c r="AC13" i="64"/>
  <c r="AC12" i="75"/>
  <c r="AD22" i="72"/>
  <c r="AC17" i="62"/>
  <c r="AD21" i="68"/>
  <c r="AD12" i="38"/>
  <c r="AD16" i="45"/>
  <c r="AC12" i="64"/>
  <c r="AC18" i="73"/>
  <c r="AD24" i="10"/>
  <c r="AD23" i="20"/>
  <c r="AC13" i="53"/>
  <c r="AC21" i="58"/>
  <c r="AC20" i="58"/>
  <c r="AC19" i="58"/>
  <c r="AD19" i="58"/>
  <c r="AD24" i="50"/>
  <c r="AC26" i="60"/>
  <c r="AD26" i="60"/>
  <c r="AC20" i="60"/>
  <c r="AD20" i="60"/>
  <c r="AC18" i="70"/>
  <c r="AD16" i="63"/>
  <c r="AC16" i="63"/>
  <c r="AD21" i="59"/>
  <c r="AC11" i="47"/>
  <c r="AC29" i="40"/>
  <c r="AD29" i="40"/>
  <c r="AD16" i="41"/>
  <c r="AC16" i="41"/>
  <c r="AD13" i="41"/>
  <c r="AD15" i="68"/>
  <c r="AC15" i="68"/>
  <c r="AD15" i="73"/>
  <c r="AD11" i="9"/>
  <c r="AD23" i="9"/>
  <c r="AC24" i="9"/>
  <c r="AD13" i="9"/>
  <c r="AC14" i="9"/>
  <c r="AC27" i="18"/>
  <c r="AD22" i="20"/>
  <c r="AD26" i="10"/>
  <c r="AC23" i="10"/>
  <c r="AC11" i="10"/>
  <c r="AD11" i="21"/>
  <c r="AC22" i="23"/>
  <c r="AC22" i="49"/>
  <c r="AD21" i="49"/>
  <c r="AC26" i="75"/>
  <c r="AC25" i="75"/>
  <c r="AC24" i="64"/>
  <c r="AC21" i="67"/>
  <c r="AC14" i="67"/>
  <c r="AC13" i="67"/>
  <c r="AC12" i="62"/>
  <c r="AC19" i="54"/>
  <c r="AD21" i="52"/>
  <c r="AC26" i="57"/>
  <c r="AD18" i="57"/>
  <c r="AD13" i="57"/>
  <c r="AD11" i="57"/>
  <c r="AD19" i="60"/>
  <c r="AD17" i="60"/>
  <c r="AC25" i="18"/>
  <c r="AD22" i="9"/>
  <c r="AD20" i="9"/>
  <c r="AD23" i="18"/>
  <c r="AD11" i="20"/>
  <c r="AC22" i="10"/>
  <c r="AC27" i="21"/>
  <c r="AC26" i="23"/>
  <c r="AD11" i="23"/>
  <c r="AD23" i="49"/>
  <c r="AC23" i="49"/>
  <c r="AD19" i="49"/>
  <c r="AC19" i="49"/>
  <c r="AC28" i="64"/>
  <c r="AD28" i="64"/>
  <c r="AD23" i="54"/>
  <c r="AD12" i="54"/>
  <c r="AD29" i="45"/>
  <c r="AD12" i="59"/>
  <c r="AD23" i="47"/>
  <c r="AD21" i="40"/>
  <c r="AC16" i="40"/>
  <c r="AC13" i="40"/>
  <c r="AD13" i="40"/>
  <c r="AC11" i="40"/>
  <c r="AD11" i="40"/>
  <c r="AC26" i="41"/>
  <c r="AD26" i="41"/>
  <c r="AD28" i="18"/>
  <c r="AC17" i="64"/>
  <c r="AC22" i="67"/>
  <c r="AD22" i="54"/>
  <c r="AC13" i="54"/>
  <c r="AD11" i="54"/>
  <c r="AC15" i="58"/>
  <c r="AD15" i="50"/>
  <c r="AD20" i="31"/>
  <c r="AC26" i="52"/>
  <c r="AD20" i="63"/>
  <c r="AD21" i="51"/>
  <c r="AD25" i="40"/>
  <c r="AD24" i="40"/>
</calcChain>
</file>

<file path=xl/sharedStrings.xml><?xml version="1.0" encoding="utf-8"?>
<sst xmlns="http://schemas.openxmlformats.org/spreadsheetml/2006/main" count="10161" uniqueCount="657">
  <si>
    <t>CONTROLES EXISTENTES</t>
  </si>
  <si>
    <t>MEDIO</t>
  </si>
  <si>
    <t>PELIGRO</t>
  </si>
  <si>
    <t>CLASIFICACIÓN</t>
  </si>
  <si>
    <t>DESCRIPCIÓN</t>
  </si>
  <si>
    <t>EFECTO POSIBLE</t>
  </si>
  <si>
    <t xml:space="preserve">FUENTE </t>
  </si>
  <si>
    <t>EVALUACION DEL RIESGO</t>
  </si>
  <si>
    <t>Nivel de probabilidad (NDXNE)</t>
  </si>
  <si>
    <t>Aceptabilidad del Riesgo</t>
  </si>
  <si>
    <t>MEDIDAS DE INTERVENCION</t>
  </si>
  <si>
    <t>ELIMINACION</t>
  </si>
  <si>
    <t>SUSTITUCION</t>
  </si>
  <si>
    <t>CONTROL DE INGENIERIA</t>
  </si>
  <si>
    <t>CONTROL ADMINISTRATIVO</t>
  </si>
  <si>
    <t>EPP</t>
  </si>
  <si>
    <t>IDENTIFICACIÓN DE PELIGROS</t>
  </si>
  <si>
    <t>DETERMINACION DE CONTROLES</t>
  </si>
  <si>
    <t>SEGUIMIENTO/ RESPONSABLE</t>
  </si>
  <si>
    <t>Valoración del riesgo</t>
  </si>
  <si>
    <t>ACTIVIDADES</t>
  </si>
  <si>
    <t>TAREAS</t>
  </si>
  <si>
    <t>PROCESO</t>
  </si>
  <si>
    <t>ZONA / LUGAR</t>
  </si>
  <si>
    <t>NORMATIVIDAD</t>
  </si>
  <si>
    <t>Significado del Nivel de Probabilidad</t>
  </si>
  <si>
    <t>Significado del Nivel de Riesgo (NR)</t>
  </si>
  <si>
    <t>Interpretación del Nivel de Riesgo (NR).</t>
  </si>
  <si>
    <t>Nivel de riesgo (NR)</t>
  </si>
  <si>
    <t>Interpretación del Nivel de probabilidad (NP)</t>
  </si>
  <si>
    <t>Nivel de deficiencia (ND)</t>
  </si>
  <si>
    <t>Nivel de exposición (NE)</t>
  </si>
  <si>
    <t>Nivel de Consecuencia (NC)</t>
  </si>
  <si>
    <t>NO</t>
  </si>
  <si>
    <t>N.A</t>
  </si>
  <si>
    <t>SEGURIDAD Y SALUD EN EL TRABAJO</t>
  </si>
  <si>
    <t>FISICO</t>
  </si>
  <si>
    <t>N,A</t>
  </si>
  <si>
    <t>CARGO</t>
  </si>
  <si>
    <t>PLANTA</t>
  </si>
  <si>
    <t>CONTRATISTAS</t>
  </si>
  <si>
    <t>VISITANTES</t>
  </si>
  <si>
    <t>SI</t>
  </si>
  <si>
    <t>TOTAL EXPUESTOS</t>
  </si>
  <si>
    <t>PSICOSOCIAL</t>
  </si>
  <si>
    <t>CONDICIONES DE SEGURIDAD</t>
  </si>
  <si>
    <t>ILUMINACIÓN (LUZ VISIBLE POR EXCESO O DEFICIENCIA)</t>
  </si>
  <si>
    <t>TEMPERATURAS EXTREMAS (CALOR Y FRIO)</t>
  </si>
  <si>
    <t>ACCIDENTES DE TRÁNSITO.</t>
  </si>
  <si>
    <t>MATERIAL PARTÍCULADO</t>
  </si>
  <si>
    <t>BIOMECANICO</t>
  </si>
  <si>
    <t>GOLPES, HERIDAS, CONTUSIONES, FRACTURAS, MUERTE</t>
  </si>
  <si>
    <t>QUIMICOS</t>
  </si>
  <si>
    <t>CAMBIOS CLIMATICOS EN LA ZONA DE UBICACIÓN DE LA OFICINA</t>
  </si>
  <si>
    <t>DISCOFORT TERMINCO</t>
  </si>
  <si>
    <t>RESOLUCIÓN 2400 DE 1979 TITULO III CAPITULO I ARTICULOS 63 Y 69.</t>
  </si>
  <si>
    <t>RESOLUCIÓN 2400 DE 1979 TITULO II CAPITULO I ARTICULO VII ; TITULO III  CAPITULO III ARTICULOS 79, 80, 81, 84 Y 85</t>
  </si>
  <si>
    <t>FATIGA AUDITIVA, CEFALEAS</t>
  </si>
  <si>
    <t>PAPEL, CARTON  Y RESIDUOS DE LIMPIEZA</t>
  </si>
  <si>
    <t>GATISO-ASMA</t>
  </si>
  <si>
    <t xml:space="preserve">CONDICIONES  DE LA TAREA </t>
  </si>
  <si>
    <t>JORNADA DE TRABAJO</t>
  </si>
  <si>
    <t xml:space="preserve">GESTIÓN ORGANIZACIONAL </t>
  </si>
  <si>
    <t>RESOLUCION 2646 DEL 2008.
RESOLUCIÓN 652 DE 2012.
RESOLUCIÓN 1356 DE 2012.
RESOLUCIÓN 1832 DE 2004</t>
  </si>
  <si>
    <t xml:space="preserve">CARACTERÍSTICAS DE LA ORGANIZACIÓN DEL TRABAJO </t>
  </si>
  <si>
    <t xml:space="preserve">MECÁNICO </t>
  </si>
  <si>
    <t xml:space="preserve">HERIDAS, GOLPES </t>
  </si>
  <si>
    <t>RESOLUCIÓN 2400 DE 1979</t>
  </si>
  <si>
    <t>MUERTE</t>
  </si>
  <si>
    <t xml:space="preserve">MANTENIMIENTO PREVENTIVO Y CORRECTIVO DE VEHICULOS </t>
  </si>
  <si>
    <t xml:space="preserve">PÚBLICOS </t>
  </si>
  <si>
    <t>(ROBOS, ATRACOS, ASALTOS, ATENTADOS, DE ORDEN PÚBLICO, ETC). ZONAS INSEGURAS EN LA CIUDAD</t>
  </si>
  <si>
    <t>FENOMENOS NATURALES</t>
  </si>
  <si>
    <t>MATENIMIENTO PREVENTIVO Y CORRECTIVO DE INFRAESTRUCTURA</t>
  </si>
  <si>
    <t>JEFE DE OFICINA</t>
  </si>
  <si>
    <t>OFICINA DE SISTEMAS</t>
  </si>
  <si>
    <t>ASESOR</t>
  </si>
  <si>
    <t>PROFESIONAL ESPECIALIZADO</t>
  </si>
  <si>
    <t>SECRETARIO</t>
  </si>
  <si>
    <t>TRAMITES ANTE LA ENTIDAD</t>
  </si>
  <si>
    <t>1. GATISO GATI- DME.</t>
  </si>
  <si>
    <t>RUTINARIO
SI/NO</t>
  </si>
  <si>
    <t xml:space="preserve">Código </t>
  </si>
  <si>
    <t>Versión</t>
  </si>
  <si>
    <t>Fecha de  Vigencia</t>
  </si>
  <si>
    <t>DOCUMENTO Y/O PROCEDIMIENTO: MATRIZ DE IDENTIFICACION DE PELIGROS, EVALUACION, VALORACION DE RIESGOS Y DETERMINACION DE CONTROLES</t>
  </si>
  <si>
    <t>No. DE EXPUESTOS</t>
  </si>
  <si>
    <t>TIEMPO DE EXPOSICION</t>
  </si>
  <si>
    <t>SERVIDOR PUBLICO</t>
  </si>
  <si>
    <t xml:space="preserve">ELEMENTOS DE PROTECCION PERSONAL </t>
  </si>
  <si>
    <t xml:space="preserve">PROVEEDOR SEGURIDAD Y VIGILANCIA </t>
  </si>
  <si>
    <t>SUBDIRECCION DE ADMINISTRACION INMOBILIARIA Y DEL ESPACIO PUBLICO</t>
  </si>
  <si>
    <t>SUBDIRECCION ADMINISTRATIVA, FINANCIERA Y DE CONTROL DISCIPLINARIO</t>
  </si>
  <si>
    <t>SUBDIRECCION DE REGISTRO INMOBILIARIO</t>
  </si>
  <si>
    <t xml:space="preserve">JEFE DE OFICINA DE CONTROL INTERNO </t>
  </si>
  <si>
    <t xml:space="preserve">JEFE DE OFICINA DE SISTEMAS </t>
  </si>
  <si>
    <t xml:space="preserve">JEFE DE OFICINA ASESORA DE PLANEACION </t>
  </si>
  <si>
    <t>DIRECTOR</t>
  </si>
  <si>
    <t xml:space="preserve">LISTADO DE MATRICES POR CARGOS  </t>
  </si>
  <si>
    <t xml:space="preserve">LOCATIVO  </t>
  </si>
  <si>
    <t>N.A.</t>
  </si>
  <si>
    <t xml:space="preserve">NO </t>
  </si>
  <si>
    <t xml:space="preserve">USO PERMANENTE DE LA VOZ </t>
  </si>
  <si>
    <t xml:space="preserve">SERVICIO Y ATENCION AL CIUDANO </t>
  </si>
  <si>
    <t xml:space="preserve">ARCHIVO </t>
  </si>
  <si>
    <t xml:space="preserve">SECRETARIO </t>
  </si>
  <si>
    <t xml:space="preserve">CONDICIONES DE SEGURIDAD </t>
  </si>
  <si>
    <t>BIOLOGICO</t>
  </si>
  <si>
    <t xml:space="preserve">PROVEEDOR SEGURIDAD </t>
  </si>
  <si>
    <t xml:space="preserve">PROVEEDOR ASEO Y CAFETERIA </t>
  </si>
  <si>
    <t>VISITANTE</t>
  </si>
  <si>
    <t xml:space="preserve">TECNICO OPERATIVO </t>
  </si>
  <si>
    <t xml:space="preserve">QUMICO </t>
  </si>
  <si>
    <t xml:space="preserve">CONDUCTOR </t>
  </si>
  <si>
    <t>MENU</t>
  </si>
  <si>
    <t>DIRECCION DE LA ENTIDAD</t>
  </si>
  <si>
    <t>ATENCION CAD CRA 30</t>
  </si>
  <si>
    <t>MANTENIMIENTO DE EQUIPOS DE COMPUTO</t>
  </si>
  <si>
    <t>VISITANTES A LA ENTIDAD</t>
  </si>
  <si>
    <t xml:space="preserve">RESOLUCION 2400 DE 1979
</t>
  </si>
  <si>
    <t xml:space="preserve">RADIACIONES NO IONIZANTES </t>
  </si>
  <si>
    <t>RESOLUCIÓN 2400 DE 1979 TITULO II CAPITULO I ARTICULO VII ; TITULO III  CAPITULO III ARTICULOS 79, 80, 81, 84 Y 86</t>
  </si>
  <si>
    <t xml:space="preserve">HIPOTERMIA </t>
  </si>
  <si>
    <t xml:space="preserve">CHAQUETA IMPERMEABLE 
CON CINTAS REFLECTIVAS </t>
  </si>
  <si>
    <t xml:space="preserve">DESPLAZAMIENTOS  POR AREAS O ESPACIOS  PUBLICOS DE LA CIUDAD </t>
  </si>
  <si>
    <t xml:space="preserve">DESPLAZAMIENTOS EN ASCENSORES VERTICALES </t>
  </si>
  <si>
    <t xml:space="preserve">CAIDAS DEL MISMO Y DIFERENTE NIVEL POR FALLAS EN LOS FRENOS DE LOS ASCENSORES </t>
  </si>
  <si>
    <t>GOLPES,  CAIDAS, CONTUSIONES, HERIDAS ABIERTAS Y CERRADAS, TRAUMAS  CRANEOENCEFALICOS, TRAUMAS DE COLUMNA</t>
  </si>
  <si>
    <t>Acuerdo 470 de 2011
Decreto 663 de 2011
Resolucion 395 de 2012
Resolucion 092 de 2014
NTC 5926-1 y 5926-2</t>
  </si>
  <si>
    <t>127-FORGT-38</t>
  </si>
  <si>
    <t xml:space="preserve"> Asesorar y prestar asistencia al director del DADEP, en la toma de decisiones acertadas, para el seguimiento y cumplimiento de los objetivos que le sean confiados por la administración para el logro de la gestión misional de la entidad.</t>
  </si>
  <si>
    <t xml:space="preserve">1. Asesorar al Director del Departamento en la formulación, adopción, ejecución y control de políticas, planes y proyectos de fortalecimiento encaminados al logro de la misión de la entidad.
2. Revisar las consultas, conceptos e informes que sean proyectados por las demás        dependencias y que deban ser suscritos por el Director del Departamento de acuerdo con la especialidad.
3. Asesorar al director en la aplicación de normas técnicas para el cabal desempeño de actividades del Departamento.
4. Efectuar el seguimiento de los planes de trabajo de cada una de las dependencias y presentar los informes respectivos cuando éstos sean requeridos por el Director del Departamento.
</t>
  </si>
  <si>
    <t>GRUPO DE ARCHIVO FÍSICO DOCUMENTAL INMOBILIARIO</t>
  </si>
  <si>
    <t>Organizar y mantener el programa de la gestión documental, tablas de retención y sistema integrado de conservación de acuerdo con las normas de archivo general.</t>
  </si>
  <si>
    <t xml:space="preserve">1. Recibir, organizar y responder por los documentos e información que permita alimentar y actualizar el archivo del Inventario General de Espacio Público y bienes fiscales y el Sistema de Información (SIDEP) y aplicar los mecanismos de seguridad y protección de la información.
2. Responder por la remisión e incorporación total y oportuna de los archivos, documentos e información que permitan alimentar y actualizar el Inventario General de Espacio Público y bienes fiscales y asegurar el mantenimiento del archivo físico documental de acuerdo con las disposiciones legales vigentes, las técnicas archivísticas y la metodología establecida.
3. Diseñar y aplicar los mecanismos para el manejo de la consulta del archivo por parte de los usuarios internos y externos.
4. Coordinar la digitalización de los documentos del Sistema del Información del Registro Único del Patrimonio Inmobiliario Distrital.
</t>
  </si>
  <si>
    <t>SOPORTE</t>
  </si>
  <si>
    <t xml:space="preserve">Realizar funciones técnicas encaminadas al seguimiento y control del sistema de soluciones, quejas y reclamos del Departamento.  </t>
  </si>
  <si>
    <t xml:space="preserve">1. Apoyar en el seguimiento operativo de las actividades que contribuyan al control del trámite del sistema de soluciones de quejas y reclamos de los derechos de petición, acciones judiciales y demás documentos radicados en la entidad que requieran un trámite y respuesta al interesado.
2. Presentar informes mensuales con destino a la Alcaldía Mayor de Bogotá entes de control y otras entidades que lo requieran de conformidad con la normatividad vigente.
3. Realizar la depuración y creación de la base de datos del Sistema Distrital de Quejas y Soluciones y publicar en la página de la Alcaldía www.bogota.gov.co 
</t>
  </si>
  <si>
    <t>TECNICO SISTEMAS</t>
  </si>
  <si>
    <t xml:space="preserve"> Realizar la administración de los recursos tecnológicos y dar el soporte técnico para garantizar el correcto funcionamiento de la infraestructura informática de la Entidad.</t>
  </si>
  <si>
    <t xml:space="preserve">1. Administrar los servidores, el software de base, equipos activos, las redes de datos y voz, los servicios informáticos de valor agregado, el centro de cómputo, planta telefónica y las estaciones de trabajo de la entidad.
2. Llevar y controlar copias de seguridad y recuperación de la información.
3. Realizar el inventario de equipos y custodiar las licencias y los medios de  software de la infraestructura informática de la entidad.
4. Prestar apoyo técnico y solucionar los inconvenientes técnicos presentados en los equipos de la infraestructura informática de la Entidad.
</t>
  </si>
  <si>
    <t xml:space="preserve">GUANTES DIELECTRICOS
BOTAS CON ZUELA DIELECTRICA, </t>
  </si>
  <si>
    <t>DESPACHO Y SUBDIRECCIONES Y JEFATURAS DE OFICINA</t>
  </si>
  <si>
    <t xml:space="preserve"> Asistir al jefe de la dependencia en labores secretariales con la oportunidad y confidencialidad requeridas.</t>
  </si>
  <si>
    <t xml:space="preserve">1. Tramitar la correspondencia y fotocopias documentos de conformidad con los procedimientos establecidos.
2. Registrar en la agenda los compromisos del jefe inmediato e informar diariamente sobre las actividades programadas con oportunidad.
3. Suministrar la información, documentos y elementos que sean solicitados de acuerdo con los trámites, autorizaciones y procedimientos establecidos de manera oportuna.
4. Proyectar actas, oficios, memorandos y demás documentos solicitados por el jefe de la dependencia con la calidad y oportunidad requeridas. 
</t>
  </si>
  <si>
    <t>Conducir el vehículo asignado y transportar a los superiores o personas que se le indique, observando cumplimiento de las normas de tránsito por su seguridad, la de las personas que transporte y del vehículo</t>
  </si>
  <si>
    <t>1. Conducir los vehículos asignados para las actividades oficiales de acuerdo a las normas de tránsito de manera eficiente y oportuna.
2. Cumplir con los itinerarios, horarios y servicios que se le asignen.
3. Realizar el transporte de suministros, equipos y correspondencia, previa orden del jefe inmediato.
4. Cumplir con los procedimientos establecidos para el mantenimiento preventivo, correctivo y de aprovisionamiento de combustible del vehículo con la oportunidad requerida.</t>
  </si>
  <si>
    <t>ATENCION VENTANILLA DADEP PISO 1</t>
  </si>
  <si>
    <t xml:space="preserve"> Recibir, a través de los distintos canales de comunicación que se establezcan para el efecto, cualquier recomendación, denuncia, reclamo o información requerida y relacionada con las funciones que desempeña o servicios que presta la entidad y dar el trámite respectivo, de acuerdo con los procedimientos y las normas vigentes.</t>
  </si>
  <si>
    <t xml:space="preserve">1. Recepcionar quejas, reclamos, sugerencias y solicitudes de información, por cualquiera de los canales de recepción.
2. Realizar seguimiento, control y llevar registro de las quejas, denuncias y reclamos que le formulen al Departamento, realizando los requerimientos que sean necesarios para garantizar el cumplimiento de las normas que regulan la materia y el respeto de los derechos que sobre el particular le asiste a los ciudadanos.
3. Brindar atención óptima al ciudadano proporcionando información oportuna, dentro de los términos de amabilidad, confiabilidad y respeto, a través de las oficinas ya constituidas en las diversas entidades del distrito, como de recepción de quejas y reclamos.
4. Informar, periódicamente, al Jefe o al Director de la Entidad sobre el desempeño de sus funciones, respecto a: Servicios sobre los que se presente el mayor número de reclamos, principales recomendaciones sugeridas por los particulares que tengan por objeto mejorar el servicio que preste la entidad, racionalizar el empleo de los recursos disponibles y hacer más participativa la gestión pública.
</t>
  </si>
  <si>
    <t>CONTROL DE ACCESO A LAS INSTALACIONES</t>
  </si>
  <si>
    <t xml:space="preserve">VELAR POR LA SEGURIDAD DE LOS SERVIDORES PUBLICOS,  BIENES Y MATERIALES DELAS INSTALACIONES RECEPCION Y CONTROL DE LOS VISITANTES A LAS INSTALACIONES DEL DADEP </t>
  </si>
  <si>
    <t>1. Atender los requerimientos de los visitantes y direcinarlos al area correspondiente
2. Velar por la seguridad de los bienes mubles e inmuebles de la Entidad
3. Ejercer en control de  servidores,  contratistas y visitantes y revisar los bolsos al ingreso y salida de los mismos</t>
  </si>
  <si>
    <t>SERVICIOS GENERALES  DE ASEO Y SERVICIOS DE CAFETERIA</t>
  </si>
  <si>
    <t>1. Colocar insumos en  las baterias sanitarias de los costados oriental y occidental de la Entidad, papel higiénico, bolsas de rsiduos solidos, toallas de mano
2. Recoge  los residuos solidos de las unidades sanitarias de los costados oriental y occidental de la Entidad
3. Realizar limpieza a escritorios, trapear, barrer, aseo en lavamanos, duchas, inodoros, limpiar vidrios, transportar  residuos solidos a los puntos de acopio.</t>
  </si>
  <si>
    <t>Suministrar el servicio de aseo y cafeteria en las instalaciones de los pisos 15 y 16  y mantener en completo orden y aseo los pisos, escritorios y areas comunes, asi mismo sumunistrar los servicios de cafeteria para elos servidores publicos  y contratistas</t>
  </si>
  <si>
    <t xml:space="preserve">REALIZAR EL MANTENIMIENTO  CORRECTIVO, PREVENTIVO Y PREDICTIVO  DE LOS EQUIPOS DE COMPUTO EXISTENTES EN LA ENTIDAD </t>
  </si>
  <si>
    <t>1. Realizar limpieza a servidores CPU, monitores teclados, path mouse y demas equipos que la entidad requiera.
2. Realizar inspeccion visual a los equipos y reportar posibles fallas presentadas 
3. Llevar el control de los equipos a los cuales se les realiza mantenimiento y generar el informe correspondiente</t>
  </si>
  <si>
    <t>USO DE PROTECTORES AUDITIVOS</t>
  </si>
  <si>
    <t xml:space="preserve">CONSULTAS, REUNIONES,  RADICACION, QUEJAS, RECLAMOS, INFORMACION EN GENERAL </t>
  </si>
  <si>
    <t xml:space="preserve">SUPERFICIES DE TRABAJO DEL MISMO Y DIFERENTE NIVEL </t>
  </si>
  <si>
    <t xml:space="preserve">GOLPES, CAIDAS </t>
  </si>
  <si>
    <t>MISIONAL</t>
  </si>
  <si>
    <t xml:space="preserve">MISIONAL </t>
  </si>
  <si>
    <t>PROFESIONAL UNIVERSITARIO</t>
  </si>
  <si>
    <t>MISIONAL Y SOPORTE</t>
  </si>
  <si>
    <t>Las desctitas en cada uno de los cargos y contratos de prestacion de servicios profesionales y de apoyo a la gestion</t>
  </si>
  <si>
    <t>Gestionar las acciones administrativas, técnicas y jurídicas de apoyo en los procesos de recuperación y defensa del espacio público de manera eficaz.</t>
  </si>
  <si>
    <t>PROFESIONAL ESTUDIOS TECNICOS Y RECEPCION DE PREDIOS SRI</t>
  </si>
  <si>
    <t>PROFESIONAL ESPECIALIZADO EST. TECN. RECEPCION DE PREDIOS SRI</t>
  </si>
  <si>
    <t>TOPOGRAFIA</t>
  </si>
  <si>
    <t>AUXILIARES SERVICIOS GENERALES</t>
  </si>
  <si>
    <t>ARCHIVO SUBDIRECCION DE REGISTRO INMOBILIARIO</t>
  </si>
  <si>
    <t>GESTION DOCUMENTAL</t>
  </si>
  <si>
    <t>TECNICO DE SISTEMAS</t>
  </si>
  <si>
    <t>CONDUCTOR</t>
  </si>
  <si>
    <t>PROVEEDOR DE TRANSPORTE</t>
  </si>
  <si>
    <t>ESTRATEGICO</t>
  </si>
  <si>
    <t>DEPENDENCIAS PISO 15</t>
  </si>
  <si>
    <t>DEPENDENCIAS PISO 15 Y 16</t>
  </si>
  <si>
    <t>VERIFICACION</t>
  </si>
  <si>
    <t>DEPENDENCIAS PISO 15, 16 VENTANILLA CAD DADEP PISO 1</t>
  </si>
  <si>
    <t>JEFE DE OFICINA SISTEMAS</t>
  </si>
  <si>
    <t>DEPENDENCIAS DEL PISO 15</t>
  </si>
  <si>
    <t xml:space="preserve">JEFE OFICINA ASESORA JURIDICA </t>
  </si>
  <si>
    <t>JEFE DE OFICINA ASESORA JURIDICA</t>
  </si>
  <si>
    <t>ESTRATEGICO y MISIONAL</t>
  </si>
  <si>
    <t>AREA DE ATENCION AL CIUDADANO CAD VENTANILLA DADEP</t>
  </si>
  <si>
    <t xml:space="preserve">ARCHIVO GESTION DOCUMENTAL </t>
  </si>
  <si>
    <t xml:space="preserve">MANTENIMIENTO A  LA S INSTALACIONES </t>
  </si>
  <si>
    <t>MANTENIMIENTO A  LA S INSTALACIONES</t>
  </si>
  <si>
    <t xml:space="preserve">MANTENIMIENTO A  LAS INSTALACIONES </t>
  </si>
  <si>
    <t>PROVEEDOR MANTENIMIENTO EQUIPOS DE COMPUTO</t>
  </si>
  <si>
    <t xml:space="preserve">CONTRATISTAS DE PRESTACION DE SERVICIOS PROFESIONALES Y APOYO A LA GESTION </t>
  </si>
  <si>
    <t>Las  establecidas en los contratos de prestacion de servicios profesionales y apoyo a la gestion de cada uno de los contratitas que realizan labores administrativas</t>
  </si>
  <si>
    <t xml:space="preserve">CAPACITACION EN USO CORRECTO DE ELEMENTOS DE PROTECCION PERSONAL </t>
  </si>
  <si>
    <t xml:space="preserve">PROTECTOR FACIAL, GUANTES DESECHABLES </t>
  </si>
  <si>
    <t>MEDICIONES DE CONFORT TERMICO</t>
  </si>
  <si>
    <t>SISTEMA DE EXTRACCION DE OLORES  Y PARTICULAS</t>
  </si>
  <si>
    <t>ESTUDIO DE PUESTOS DE TRABAJO</t>
  </si>
  <si>
    <t>GUANTES, MASCARILLAS Y OVEROL ENTERIZO PARA MANIPULACION DE PRODUCTOS QUIMICOS</t>
  </si>
  <si>
    <t>REALIZAR MEDICIONES DE CONFORT TERMICO</t>
  </si>
  <si>
    <t>N/A</t>
  </si>
  <si>
    <t xml:space="preserve">SEGURIDAD Y SALUD EN EL TRABAJO - SUPERVISOR </t>
  </si>
  <si>
    <t xml:space="preserve">BIOMECANICO </t>
  </si>
  <si>
    <t xml:space="preserve">GRUPO DE ARCHIVO DE PROPIEDAD INMOBILIARIA DISTRITAL </t>
  </si>
  <si>
    <t xml:space="preserve">CAPACITACION EN AUTOCUIDADO </t>
  </si>
  <si>
    <t>JEFE DE OFICINA ASESORA  DE PLANEACION</t>
  </si>
  <si>
    <t xml:space="preserve">   Dirigir la formulación de las políticas de la entidad en materia de planeación estratégica, formulación, ejecución de políticas, planes y programas institucionales y realizar las actividades de seguimiento a la ejecución de la planeación para el logro de objetivos y metas institucionales .</t>
  </si>
  <si>
    <t xml:space="preserve">Asesorar y brindar soporte técnico a la Dirección y demás dependencias del Departamento en la formulación de políticas, objetivos y metas, para el cumplimiento de la misión institucional.
2.   Coordinar la producción, adopción e implementación de políticas públicas relacionadas con el objeto del Departamento, de conformidad con la normatividad vigente.
3.   Asesorar y coordinar la formulación y adopción del Plan Estratégico del Departamento, así como los planes de acción necesarios para su cumplimiento, evaluando y proponiendo las acciones necesarias, para el logro de los objetivos propuestos.
4.   Coordinar la formulación de los proyectos de inversión de acuerdo con lo establecido en  el Plan Distrital de Desarrollo y el Plan Estratégico del Departamento.
5.   Consolidar y preparar los informes de seguimiento a la gestión que deban presentarse de forma periódica, o cuando sea requerido por la Dirección, de manera oportuna y confiable.
6.   Diseñar en coordinación con las dependencias del Departamento el plan anticorrupción, la estrategia de rendición de cuentas y de participación ciudadana, de conformidad a la normatividad vigente.
7.   Orientar la organización, análisis, procesamiento y actualización de la información estadística del Departamento, y su presentación para la toma de decisiones, la evaluación y seguimiento de las actividades ejecutadas por las diferentes dependencias, en el desarrollo de la misión del Departamento.
8.   Formular en coordinación con las demás dependencias, el diseño, la implementación, seguimiento y actualización del modelo administrativo del Departamento, sus procesos y procedimientos, de conformidad a la normatividad vigente.
9.   Coordinar la implementación y sostenibilidad y mejora continua del Sistema Integrado de Gestión del Departamento, tendientes a brindar unos mejor servicios a los usuarios internos y externos.
10. Asesorar, promover y formular, en coordinación con las demás dependencias, el diseño, la implementación, seguimiento y actualización del modelo de gestión de riesgo del Departamento.
11. Formular, en coordinación con las diferentes dependencias, medidas de desempeño cuantitativas que permitan evaluar periódicamente el cumplimiento de los objetivos estratégicos y operativos del Departamento, de manera oportuna y confiable.
12. Desarrollar estrategias, planes, programas y proyectos que atiendan al cumplimiento de los objetivos y estrategias del Plan de Desarrollo encaminado al logro de los objetivos de la Defensoría del Espacio Público.
13. Coordinar la preparación y consolidación del presupuesto de inversión de la Entidad en todas sus etapas, así como la estructuración de las modificaciones presupuestales a las que haya lugar y su presentación ante las entidades competentes, de manera oportuna y confiable.
14. Desempeñar las demás funciones relacionadas con la naturaleza del cargo y el área de desempeño.
</t>
  </si>
  <si>
    <t xml:space="preserve">MISIONAL , SOPORTE Y ESTRATEGICO </t>
  </si>
  <si>
    <t>BODEGA -COLVATEL</t>
  </si>
  <si>
    <t xml:space="preserve">CASCO DE SEGURIDAD
BOTAS DE SEGURIDAD
MONOGAFAS DE SEGURIDAD  LENTE OSCURO O CLARO 
</t>
  </si>
  <si>
    <t>Formular, dirigir y orientar las políticas, planes, programas y proyectos estratégicos y operativos relacionados con la defensa, inspección, vigilancia, regulación y control del espacio público, para la óptima administración del patrimonio inmobiliario de la ciudad, las áreas de cesión y el espacio público en general del Distrito Capital, de conformidad a la normatividad vigente.</t>
  </si>
  <si>
    <t xml:space="preserve">1.   Establecer conjunto con el Alcalde Mayor la formulación de las políticas, planes y programas de defensa, inspección, vigilancia, regulación y control del espacio público, conforme a la normatividad vigente.
2.   Establecer los lineamientos para la óptima la administración del espacio público, aprovechamiento de las zonas de cesión y de los bienes inmuebles del sector central del Distrito Capital, conforme a la normatividad vigente.
3.   Dirigir las políticas generales de funcionamiento del Departamento, y las referidas a la administración de los recursos humanos, físicos y financieros de la Entidad, de acuerdo con la normatividad vigente.
4.   Coordinar con las instancias competentes la vigilancia del cumplimiento de las normas sobre Espacio Público del Distrito Capital y la aplicación de las medidas correctivas, conforme con los lineamientos establecidos.
5.   Establecer programas, metodologías y modelos para la evaluación y control de gestión de los proyectos desarrollados por el Departamento, conforme a la normatividad vigente.
6.   Desarrollar los planes generales relacionados con la misión del Departamento Administrativo de la Defensoría del Espacio Público y hacer seguimiento para el cumplimiento de los términos y condiciones establecidos para su ejecución, de acuerdo con los lineamientos y parámetros establecidos.
7.   Verificar la implementación, desarrollo y ejecución del Sistema de Control Interno, el cual debe ser adecuado a la naturaleza, estructura y misión del Departamento.
8.   Conocer y resolver en segunda instancia los procesos disciplinarios, de acuerdo con la normatividad vigente y los criterios técnicos establecidos.
9.   Crear incentivos para contribuir a mantener, mejorar y ampliar el espacio público, en coordinación  con otras entidades distritales, de conformidad a la normatividad vigente.
10. Ejercer con las autoridades competentes el ejercicio de las acciones judiciales y administrativas necesarias para la defensa de los derechos sobre los bienes inmuebles de propiedad del sector central, de acuerdo a la normatividad vigente.
11. Formular los mecanismos de integración con las autoridades locales y otras entidades distritales para el manejo del espacio público, de acuerdo a los lineamientos establecidos.
12. Establecer mecanismos que permitan el reporte oportuno de la información que requiera la Secretaría de Hacienda sobre los bienes inmuebles de propiedad del Distrito Capital, de manera oportuna y confiable.
13. Adoptar los planes, programas y proyectos relacionados con la titulación de los bienes inmuebles, de conformidad a la normatividad en materia.
14. Implementar las acciones necesarias para el funcionamiento y reglamentación del Inventario General del Patrimonio Inmobiliario Distrital y del Registro Único del Patrimonio Inmobiliario Distrital y de los procesos de certificación necesarios, de manera oportuna y eficaz.
15. Ordenar el gasto del Departamento y administrar los recursos y bienes de la entidad, en los términos establecidos en las disposiciones vigentes.
16. Desempeñar las demás funciones que le sean asignadas y delegadas por la ley o por el Alcalde Mayor y que correspondan a la naturaleza de la entidad.
</t>
  </si>
  <si>
    <t>SUBDIRECTOR  DE  ADMINISTRACIÓN INMOBILIARIA Y DEL  ESPACIO PUBLICO</t>
  </si>
  <si>
    <t xml:space="preserve">  Dirigir la implementación y  ejecución de las políticas, planes y programas relacionados con la defensa, recuperación, administración y sostenibilidad del espacio público, dentro del marco de las normas legales vigentes y la misión del Departamento.</t>
  </si>
  <si>
    <t>1. Proponer al Director pautas y orientaciones técnicas en la formulación de políticas, planes y programas relacionados  con la inspección, vigilancia, regulación, administración, defensa y control de los bienes fiscales y de uso público, de conformidad a la normatividad vigente en materia. 
2. Definir e implementar el proceso de seguimiento de la ejecución contractual relacionada con la administración de los bienes fiscales y bienes de uso público a cargo del Departamento, de conformidad a la normatividad vigente en materia.
3. Orientar a las autoridades locales, sobre actividades que estimulen la protección, defensa y buen uso del espacio público, de conformidad a los lineamientos establecidos por el DADEP.
4. Asesorar y orientar a la Dirección del Departamento y a las demás dependencias en los asuntos relacionados con funciones propias de la Subdirección, de conformidad a la normatividad vigente. 
5. Dirigir el diseño y organización de estrategias para el fortalecimiento de la cultura ciudadana en la defensa, recuperación, administración y sostenibilidad del espacio público, de conformidad a la normatividad vigente en materia.
6. Dirigir y formular las políticas relacionadas con la defensa, recuperación del espacio público mediante la instauración y seguimiento a las actuaciones administrativas, de conformidad a la normatividad vigente en materia.
7. Realizar acompañamiento técnico-jurídico a los Alcaldes locales, en los procesos de restitución del espacio público, de conformidad a la normatividad vigente en materia.
8. Gestionar con la Oficina Asesora Jurídica del DADEP, los reportes de los hechos que puedan generar situaciones que atenten contra los bienes inmuebles registrados en el Inventario general del espacio público y bienes fiscales del nivel central, con el fin de adelantar las acciones administrativas correspondientes, de conformidad a los lineamientos establecidos por el Departamento.
9. Liderar la aplicación de la regulación del aprovechamiento económico de la Ciudad a través de la Comisión Intersectorial de Espacio Público, de manera oportuna y eficiente.
10. Coordinar y tramitar los recursos, acciones de tutela, cumplimiento, derechos de petición, y demás acciones jurídicas relacionadas con su competencia, con la oportunidad y confiabilidad requerida.
11. Aprobar la legalidad de los actos administrativos que deban ser expedidos por la Dirección del Departamento, de conformidad con la normatividad vigente.
12. Desempeñar las demás funciones relacionadas con la naturaleza del cargo y área de desempeño.</t>
  </si>
  <si>
    <t xml:space="preserve">SUBDIRECTOR  ADMINISTRATIVO  FINANCIERO Y DE CONTROL DISCIPLINARIO </t>
  </si>
  <si>
    <t>Dirigir los procesos relacionados con el manejo del talento humano, recursos físicos, financieros, quejas y soluciones, disciplinarios, gestión documental y servicios generales del Departamento, dentro del marco de las normas legales vigentes y misión de la entidad para garantizar el funcionamiento del Departamento con calidad, oportunidad y ética.</t>
  </si>
  <si>
    <t xml:space="preserve">1. Dirigir el proceso de gestión del talento humano de acuerdo a la normatividad vigente.
2. Diseñar y ejecutar planes, programas y proyectos para la gestión integral del talento humano del Departamento, de acuerdo a los lineamientos del Departamento.
3. Dirigir la elaboración de nómina general del personal de la entidad, con el fin de realizar el pago de salarios, prestaciones sociales y parafiscales respectivas, con la oportunidad requerida.
4. Dirigir el proceso de trámite de órdenes de pago de los contratistas del Departamento, con el fin de realizar el pago oportuno de honorarios, y seguridad social respectiva, con la oportunidad requerida.
5. Dirigir el proceso contable del Departamento, conforme a la normatividad vigente.
6. Diseñar, implementar y sostener el Sistema de Seguridad y Salud en el Trabajo, en el marco del Sistema Integrado de Gestión.
7. Diseñar, implementar y sostener el Subsistema de Gestión Ambiental en el marco del Sistema Integrado de Gestión.
8. Diseñar y ejecutar acciones tendientes a fortalecer la cultura y el clima organizacional del Departamento, de acuerdo a las políticas institucionales.
9. Dirigir la administración de la información del personal del Departamento y responder por el archivo y actualización de las hojas de vida de los servidores públicos, de conformidad a la normatividad vigente.
10. Conocer y fallar en primera instancia los procesos disciplinarios en contra de los servidores, ex servidores y particulares que ejerzan funciones públicas en la entidad, de acuerdo con lo dispuesto por la ley y las normas vigentes.
11. Dirigir la administración de los recursos financieros de acuerdo a los lineamientos expedidos por la Secretaria de Hacienda Distrital, con el fin de atender las necesidades y obligaciones económicas del Departamento, para su óptimo funcionamiento. 
12. Administrar la recepción, trámite y resolución oportuna de las peticiones, quejas, reclamos y soluciones de acuerdo con la misión del Departamento.
13. Coordinar y tramitar los recursos, acciones de tutela, cumplimiento, derechos de petición, y demás acciones jurídicas relacionadas con su competencia, con la oportunidad y confiabilidad requerida.
14. Aprobar la legalidad de los actos administrativos que deban ser expedidos por la Dirección del Departamento, de conformidad con la normatividad vigente.
15. Fijar directrices para el adecuado manejo y mantenimiento del archivo de gestión, almacén, correspondencia, seguros, equipos, bienes y servicios para asegurar la normal prestación del servicio de la entidad.
16. Desempeñar las demás funciones relacionadas con la naturaleza del cargo y el área de desempeño.
</t>
  </si>
  <si>
    <t xml:space="preserve">SUBDIRECTOR  DE RESGISTRO INMOBILIARIO Y DEL ESPACIO PUBLICO </t>
  </si>
  <si>
    <t>Dirigir la implementación y  ejecución de las políticas, planes y programas relacionados con el saneamiento, titulación, registro y certificación de la propiedad inmobiliaria distrital, así como administrar, conformar y consolidar el inventario general del patrimonio inmobiliario, dentro del marco de las normas legales vigentes y la misión del Departamento.</t>
  </si>
  <si>
    <t xml:space="preserve">1.   Diseñar e implementar la formulación y ejecución de políticas, estrategias, planes y programas relacionados con el saneamiento, titulación, registro y certificación de la propiedad inmobiliaria distrital, de conformidad a la normatividad vigente.
2.   Dirigir las acciones pertinentes para el recibo, toma de posesión y delimitación de las zonas de cesión obligatorias gratuitas y suscribir las actas respectivas, así como las actas de corrección o modificación de las mismas, de acuerdo a los lineamientos establecidos por el DADEP.
3.   Dirigir y coordinar los procedimientos requeridos para la titulación o saneamiento de la propiedad inmobiliaria distrital, recomendar la suscripción de las escrituras públicas a que haya lugar a la dirección del Departamento y suscribir las certificaciones sobre el dominio, destino y uso de la propiedad inmobiliaria distrital, de manera confiable y oportuna.
4.   Asesorar y orientar a la Dirección del Departamento y a las demás dependencias en los asuntos relacionados con funciones propias de la Subdirección, de conformidad a la normatividad vigente. 
5.   Dirigir las políticas, planes, programas y actividades relacionadas con la organización y el mantenimiento del archivo físico documental inmobiliario de acuerdo con las disposiciones legales vigentes y las técnicas modernas de archivística. 
6.   Dirigir las políticas, planes, programas y actividades relacionados con la implantación de mecanismos de seguridad, protección y consulta de los archivos a su cargo, de conformidad a la normatividad vigente.
7.   Dirigir y coordinar la organización, reglamentación y actualización del Inventario General del espacio Público y Bienes Fiscales y su correspondiente sistema de información, conforme a los procedimientos establecidos.
8.   Dirigir y coordinar la organización, reglamentación y actualización del Registro Único del Patrimonio Inmobiliario Distrital, con base en el Inventario General del Espacio Público y Bienes Fiscales, conforme a los lineamientos establecidos en el DADEP.
9.   Generar y reportar a la Subdirección Administrativa y Financiera la información contable de la propiedad inmobiliaria del Distrito Capital para la incorporación en los estados financieros de la Entidad, de acuerdo a los procedimientos de la Entidad.
10. Definir y dirigir el proceso de respuestas a las solicitudes de las autoridades urbanísticas en materia de licencias sobre la propiedad inmobiliaria distrital y recomendar su suscripción o el trámite a que haya lugar a la Dirección del departamento, de conformidad a los lineamientos establecidos por el DADEP.
11. Coordinar y tramitar los recursos, acciones de tutela, cumplimiento, derechos de petición, y demás acciones jurídicas relacionadas con su competencia, con la oportunidad y confiabilidad requerida.
12. Aprobar la legalidad de los actos administrativos que deban ser expedidos por la Dirección del Departamento, de conformidad con la normatividad vigente.
13. Desempeñar las demás funciones relacionadas con la naturaleza del cargo y área de desempeño.
</t>
  </si>
  <si>
    <t xml:space="preserve">  Verificar y evaluar el estado del sistema de control interno, de acuerdo a la normatividad vigente.. </t>
  </si>
  <si>
    <t xml:space="preserve">1. Planear, dirigir y organizar la verificación y evaluación del sistema de control Interno, de acuerdo con la normatividad vigente.
2.   Verificar que el sistema de control interno este formalmente establecido dentro de la organización y que su ejercicio sea intrínseco al desarrollo de las funciones de todos los cargos, y en particular, de aquellos que tengan responsabilidad de mando, de acuerdo con la normatividad vigente.
3.   Verificar que los controles definidos para los procesos y actividades de la organización, se cumplan por los responsables de su ejecución y en especial, que las áreas o empleados encargados de la aplicación del régimen disciplinario ejerzan adecuadamente esta función, de acuerdo con la normatividad vigente.
4.   Verificar que los controles asociados  con todas y cada una de las actividades de la organización estén adecuadamente definidos, sean apropiados y se mejoren permanentemente, de acuerdo a la evolución del Departamento.
5.   Velar por el cumplimiento de las leyes, normas, políticas, procedimientos, planes, programas, proyectos y metas de la organización y recomendar los ajustes necesarios, de acuerdo con la normatividad vigente.
6.   Servir de apoyo a los directivos en el proceso de toma de decisiones, a fin que se obtengan los resultados esperados, de manera oportuna y eficaz.
7.   Verificar los procesos relacionados con el manejo de los recursos, bienes y los sistemas de información de la entidad y recomendar los correctivos que sean necesarios, de conformidad a los lineamientos establecidos.
8.   Fomentar en todo el Departamento la formación de una cultura de control que contribuya al mejoramiento continuo, en cumplimiento de la misión institucional.
9.   Evaluar y verificar  la aplicación de los mecanismos de participación ciudadana, que en desarrollo del mandato constitucional y legal, diseñe la entidad correspondiente, conforme a la normatividad vigente.
10. Mantener permanentemente informados a los directivos acerca del estado del control interno dentro de la entidad, dando cuenta de las debilidades detectadas y de las fallas en su cumplimiento, de conformidad a los lineamientos establecidos.
11. Verificar que se implanten las medidas respectivas recomendadas, de acuerdo a los lineamientos establecidos.
12. Las demás funciones que se asigne el jefe del organismo o entidad, de acuerdo con el carácter de sus  funciones
</t>
  </si>
  <si>
    <t>Formular e implementar las políticas y objetivos estratégicos, adoptar los planes, programas y proyectos correspondientes a la gestión de los servicios tecnológicos para asegurar el cumplimiento de la misión del Departamento, en concordancia a las normativas vigentes.</t>
  </si>
  <si>
    <t xml:space="preserve">Presentar las propuestas de la dependencia en el proceso de elaboración del Plan Estratégico del Departamento, de conformidad con los objetivos y metas de la entidad.
2.   Formular e implementar el Plan Estratégico de tecnologías de la información, el cual debe estar alineado con el Plan de Desarrollo Distrital, el Plan Estratégico del Departamento y la estrategia definida por el Ministerio de Tecnologías de la Información y las Comunicaciones, de conformidad con la normatividad vigente.
3.   Definir y dirigir el plan de acción, los programas, proyectos y las estrategias de la dependencia, de acuerdo con las políticas del Departamento.
4.   Verificar que los procesos tecnológicos del Departamento incluyan los estándares y lineamientos dictados por el Ministerio de Tecnologías de la Información y las Comunicaciones.
5.   Proponer e implementar las políticas y acciones relativas a la seguridad y privacidad de la información y de la plataforma tecnológica del Departamento, conforme a los lineamientos y políticas institucionales y normatividad vigente.
6.   Evaluar las tecnologías emergentes e identificar la viabilidad para su adopción en el Departamento, teniendo en cuenta los criterios económicos, financieros, normativos, de sostenibilidad, usos y tendencias de la industria tecnológica.
7.   Diseñar e implementar las metodologías y procedimientos necesarios para la adquisición, desarrollo, instalación, administración, seguridad, uso y soporte de los sistemas de la información del Departamento que permitan su óptimo funcionamiento.
8.   Gestionar la plataforma tecnológica que soporta los servicios tecnológicos y de información del Departamento que permita la ejecución de sus procesos estratégicos, misionales, control y apoyo.
9.   Liderar la administración técnica de los sistemas de información con  los que cuenta el Departamento, conforme a los estándares establecidos.
10. Dirigir el diseño, desarrollo e implementación del software y sistemas de información del Departamento, verificando que cuente con los parámetros de funcionamiento, legalidad, de conformidad a los lineamientos de la entidad y la normatividad vigente.
11. Supervisar y controlar la operación de la red, el centro de cómputo y los equipos del Departamento, de manera oportuna y confiable.
12. Definir los lineamientos de administración y adquisición  de los recursos de TIC que se realicen en el Departamento, de conformidad con la normatividad vigente.
13. Liderar la interoperabilidad tecnológica entre el Departamento y las demás entidades del nivel Distrital y Nacional con el fin de maximizar los usos de los recursos tecnológicos.
14. Desempeñar las demás funciones relacionadas con la naturaleza del cargo y área de desempeño.
</t>
  </si>
  <si>
    <t xml:space="preserve">  Dirigir la gestión jurídica,  contractual y la defensa judicial del Departamento, dentro del marco de las normas legales vigentes y la misión del DADEP.</t>
  </si>
  <si>
    <t xml:space="preserve">1.   Asesorar y orientar a la Dirección del Departamento y las demás dependencias en los asuntos de carácter jurídico relacionados con las funciones propias de cada una de ellas, de conformidad a la normatividad vigente.
2.   Dirigir la defensa judicial en los procesos litigiosos que se adelanten en contra del Departamento o en los que este intervenga como demandante o como tercer interviniente o coadyuvante, en coordinación con las dependencias interesadas o de la administración distrital, cuando corresponda, de conformidad con la normatividad vigente.
3.   Dirigir el procedimiento de contratación del Departamento exigidos por la ley o normas reglamentarias para la adjudicación, celebración, legislación, ejecución y liquidación incluyendo la aprobación de pólizas, para asegurar la normal operación y funcionamiento de la entidad.
4.   Coordinar y tramitar los recursos, revocatorias directas, derechos de petición, tutelas, consultas y demás acciones jurídicas relacionadas con la misión del Departamento.
5.   Aprobar la legalidad de los actos administrativos que deban ser expedidos por el Director del Departamento de conformidad a la normatividad vigente.
6.   Sustanciar los fallos de segunda instancia de los procesos disciplinarios que se adelantes en contra de los servidores y ex servidores públicos del Departamento, de conformidad con la normatividad vigente.
7.   Definir y dirigir el plan de acción, los programas y proyectos y las estrategias de la dependencia que se adecuen con las políticas y misión de la entidad.
8.   Dirigir la actualización del sistema de información que adopte la entidad, en el área de su desempeño.
9.   Dirigir y resolver los asuntos jurídicos, revisión de actos administrativos y demás documentos que sean remitidos para su respectivo concepto jurídico de acuerdo a la misión de la entidad y legislación vigente.
10. Desempeñar las demás funciones relacionadas con la naturaleza del cargo y el área de desempeño.
.
4. Dirigir el procedimiento de contratación del Departamento exigidos por la ley o normas reglamentarias para la adjudicación, celebración, legislación, ejecución y liquidación incluyendo la aprobación de pólizas, para asegurar la normal operación y funcionamiento de la entidad.
</t>
  </si>
  <si>
    <t xml:space="preserve"> Realizar las acciones administrativas, técnicas y jurídicas, para garantizar el proceso de recuperación y defensa del espacio público, en aplicación a la normatividad vigente.</t>
  </si>
  <si>
    <t xml:space="preserve">CHAQUETA INSTITUCIONAL </t>
  </si>
  <si>
    <t xml:space="preserve">1. Realizar el proceso de verificación de predios para determinar su viabilidad técnico/jurídico e incorporar al Patrimonio Inmobiliario Distrital, conforme a la normatividad vigente.
2. Revisar y avalar los estudios técnico-jurídicos de los predios que se encuentran en el pre-inventario del SIDEP, de manera oportuna y eficaz.
3. Evaluar la condición de los predios del Patrimonio Inmobiliario Distrital con el fin de tramitar la desincorporación de los mismos del inventario del SIDEP, conforme a la normatividad vigente.
4. Verificar y clasificar dentro del SIDEP la incorporación de los Predios del Patrimonio Inmobiliario Distrital, de manera oportuna y confiable.
5. Elaborar estudios técnico-jurídicos, proyectar conceptos, constancias, donde se determine la naturaleza jurídica de los predios del Patrimonio Inmobiliario Distrital, conforme a la normatividad vigente.
6. Revisar y avalar dentro del marco de referencia los puntos de control de georreferenciación de los predios del  Patrimonio Inmobiliario Distrital, de manera oportuna y confiable.
7. Proponer e implementar mejoras y controles en los procesos de depuración de la información alfanumérica y cartográfica del SIDEP, de conformidad con los lineamientos de la entidad.
8. Responder por la actualización de la información que será suministro para conformar indicadores de gestión y resultado de los proyectos que se ejecuten y analizarla, para el cumplimiento de la misión del Departamento. 
9. Brindar asistencia técnica o jurídica sobre las funciones propias del área tanto a las Subdirecciones y Oficinas Asesoras del Departamento, de conformidad con los lineamientos establecidos por el DADEP.
10. Desempeñar las demás funciones relacionadas con la naturaleza del cargo y el área de desempeño.
</t>
  </si>
  <si>
    <t xml:space="preserve">PROFESIONAL ESPECIALIZADO Y PROFESIONALES DE PRESATCION DE SERVICIOS Y APOYO A LA GESTIÓN </t>
  </si>
  <si>
    <t>PISO 15 Y 16</t>
  </si>
  <si>
    <t xml:space="preserve"> Realizar acciones de carácter técnico y urbanístico relacionadas con los procesos de estudios técnicos que permitan el proceso de incorporación de predios en el Inventario General de Espacio Público y bienes fiscales, en el marco de las disposiciones legales vigentes, para el cumplimiento de la misión institucional con la oportunidad y eficacia requerida  Y las que se encuntran establecidas en las obligaciones contractuales de los contratistas </t>
  </si>
  <si>
    <t>PISO 15 Y 16 -CIUDAD</t>
  </si>
  <si>
    <t xml:space="preserve">PROFESIONAL ESPECIALIZADO DE DEFENSA Y PROFESIOANALES DE PRESTACION DE SERVICIOS Y DE APOYO A LA GESTIÓN </t>
  </si>
  <si>
    <t xml:space="preserve">
1. Brindar apoyo técnico/ jurídico de manera coordinada con las Alcaldías Locales, y  demás Entidades Distritales intervinientes, en las acciones necesarias para la defensa, control y restitución de bienes de uso público definidos en las metas de la entidad, de acuerdo a la normatividad vigente
2. Realizar el seguimiento a las políticas, planes y programas sobre control y defensa del espacio público se formulen, para el cumplimiento de las metas establecidas para el área.
3. Apoyar la programación, coordinación y liderazgo de los operativos o diligencias de restitución y recuperación de los espacios públicos para el cumplimiento de las metas de la entidad, de acuerdo a la normatividad vigente
4. Realizar seguimiento a la gestión relacionada con el trámite de las actuaciones administrativas que cursan en las Alcaldías Locales por RBUP y que comprende acciones encaminadas al inicio, aporte de pruebas, impulso procesal, recursos, materialización y otros que se surtan en dichos procesos, conforme a la normatividad vigente.
5. Proponer y diseñar mecanismos de seguimiento para notificación de los actos administrativos de primera y segunda instancia, y el registro de la información correspondiente al sistema de información de la entidad SIDEP, de acuerdo con la normatividad y procedimientos vigentes.
6. Realizar la notificación de los actos administrativos de segunda instancia en las actuaciones administrativas y policivas, y notificar a la Oficina Asesora Jurídica cuando dichos actos sean contrarios a los intereses del DADEP, de conformidad a las directrices impartidas por el Subdirector.
7. Realizar con la Oficina Asesora Jurídica las actuaciones correspondientes al trámite de las acciones populares, de tutela, de cumplimiento, derechos de petición y socializar la ocurrencia de hechos que atenten contra los bienes inmuebles que hacen parte del inventario general del espacio público y bienes nivel central, para que adelante las acciones judiciales necesarias para su defensa, conforme a la normatividad vigente.
8. Brindar acompañamiento en el proceso de estudios e investigaciones en materia de espacio público, que conlleven al cumplimiento eficaz de la misión institucional.
9. Orientar a los usuarios y suministrar información y documentos de conformidad con los procedimientos establecidos para el área.
10. Proyectar respuestas ante los requerimientos de los organismos de control, relacionados con la Defensa del espacio público, de manera veraz y oportuna.
11. Ejercer la supervisión de los contratos, convenios o actas de entrega, asignados por el jefe inmediato, de conformidad a los procedimientos del Departamento.
12. Desempeñar las demás funciones relacionadas con la naturaleza del cargo y el área de desempeño.
13. Las establecidas en las obligaciones contractuales </t>
  </si>
  <si>
    <t xml:space="preserve">PISO 15 Y 16 -CIUDAD </t>
  </si>
  <si>
    <t>PROFESIONAL ESPECIALIZADO DEFENSA SAI</t>
  </si>
  <si>
    <t>PROFESIONAL ESPECIALIZADO ADMINISTRACION  SAI</t>
  </si>
  <si>
    <t>Las desctitas en cada uno de los cargos de conformidad al manual de funciones y contratos de prestacion de servicios profesionales y de apoyo a la gestion</t>
  </si>
  <si>
    <t xml:space="preserve">PISO 15 Y 16 -BODEGA COLVATEL </t>
  </si>
  <si>
    <t xml:space="preserve">
1. Analizar y elaborar de acuerdo con el análisis técnico las actas (de recibo, toma de posesión, delimitación, corrección etc.), estudios de levantamientos topográficos, diagnósticos físicos y técnicos, conceptos, constancias, certificaciones e informes requeridos de los urbanismos debidamente aprobados.
2. Realizar  las visitas de Inspección técnico-administrativas en áreas de cesión de uso público y bienes fiscales requeridos y estudiar el resultado para el cumplimiento de las funciones del área.
3. Realizar el análisis previo determinando la viabilidad del proceso de toma de posesión de las zonas de uso público en las urbanizaciones, barrios o desarrollos y suscribir las correspondientes actas. 
4. Revisar la documentación necesaria, para la aprobación y suscripción de las solicitudes de cualquier clase de licencia según la normativa vigente, sometida a consideración de la Dirección del Departamento, con relación a la propiedad inmobiliaria Distrital. 
5. Asegurar la  actualización periódica del sistema de información de la entidad, para el manejo y control de los asuntos de competencia del área y remitir los archivos, documentos e información que permitan alimentar y actualizar el archivo de la propiedad inmobiliaria y el Sistema de Información de la Entidad.
6. Informar  a los grupos, áreas o Subdirecciones de la Entidad o en su defecto a las restantes entidades del Distrito Capital competentes, sobre  todo hecho o acto jurídico de que tenga conocimiento en el ejercicio de sus funciones que pueda afectar la tenencia, posesión o titularidad de la propiedad inmobiliaria del Distrito Capital.
7. Elaborar estudios técnico-jurídicos, proyectar y suscribir conceptos, constancias, informes y comunicaciones a otras entidades distritales y responder los conceptos, constancias, certificaciones, informes y en general, todo oficio o memorando expedido por causa y con ocasión del ejercicio de las funciones asignadas al área.
8. Realizar el estudio técnico y jurídico de las pólizas  que garanticen la  estabilidad de obras de las zonas de cesión. 
9. Adelantar los trámites de las solicitudes de avalúo comercial de los bienes fiscales propiedad del Distrito Capital.
10. Desempeñar las demás funciones relacionadas con la naturaleza del cargo y el área de desempeño.
</t>
  </si>
  <si>
    <t xml:space="preserve">PROFESIONAL UNIVERSITARIO Y PROFESIONALES DE PRESTACION DE SERVICIOS Y DE APOYO A GESTIÓN </t>
  </si>
  <si>
    <t xml:space="preserve"> Realizar los estudios técnicos y análisis necesarios que permitan actualizar,  recibir e incorporar  en el inventario general de bienes de uso público y bienes fiscales  del nivel central de Distrito Capital los predios, construcciones y zonas de cesión así como emitir las certificaciones o conceptos técnicos sobre el dominio, destino y uso  de la propiedad inmobiliaria Distrital, de conformidad a la normatividad vigente y las contempladas de acuerdo con las  obligaciones contractuales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</si>
  <si>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obligaciones contratuales de los contratistas </t>
  </si>
  <si>
    <t xml:space="preserve"> ARCHIVO FISICO ,  RECURSOS FISICOS  , PRESUPUESTO , CONTABILIDAD , CONTRATOS  Y PROFESIONALES DE PRESTACIÓN DE SERVICIOS Y DE APOYO A LA GESTIÓN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</si>
  <si>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las obligaciones contractuales </t>
  </si>
  <si>
    <t>Apoyar el desarrollo de los procesos misionales conforme a los procesos y procedimientos definidos para lograr los objetivos de las dependencias, aplicando los conocimientos técnicos en el marco de la normatividad vigente.</t>
  </si>
  <si>
    <t xml:space="preserve">1. Realizar los levantamientos topográficos necesarios para la determinación de las áreas de las urbanizaciones, predios o construcciones que deben ser incorporados o actualizados en el  Inventario General de Espacio Público y Bienes Fiscales y presentar los respectivos informes en donde se incluyan planos y carteras topográficas, de conformidad con los procesos establecidos en el Departamento.
2. Efectuar las visitas técnicas administrativas necesarias a los bienes del Inventario General de Espacio Público y Bienes Fiscales, entregando los respectivos informes, de conformidad con los procesos establecidos en el Departamento.
3. Realizar la incorporación o actualización de la información geográfica y alfanumérica de las urbanizaciones, predios y construcciones según corresponda de acuerdo a los niveles Censo, inventario o patrimonio del SIDEP, de conformidad con los procesos establecidos en el Departamento.
4. Revisar y recomendar la aprobación de los levantamientos topográficos presentados por contratistas externos, de conformidad con los procesos establecidos en el Departamento.
5. Elaborar los registros topográficos y mapas temáticos de  las urbanizaciones, predios o construcciones que deben ser incorporados o actualizados en el  Inventario General de Espacio Público y Bienes Fiscales, de conformidad con los procesos establecidos en el Departamento.
6. Adelantar las investigaciones de carácter predial y urbanístico ante entidades competentes del mismo nivel Distrital o Nacional, de conformidad con los procesos establecidos en el Departamento.
7. Realizar la depuración de las inconsistencias identificadas en el SIDEP, de conformidad con los procesos establecidos en el Departamento.
8. Brindar  apoyo técnico en las actividades que requiera la Subdirección de Registro Inmobiliario, de conformidad a las directrices del Subdirector.
9. Elaborar las certificaciones sobre el dominio, destino y uso de la propiedad inmobiliaria distrital para la firma del  líder de Grupo o el Subdirector, según el caso, con base en las normas del plan de ordenamiento territorial y en la información extractada de los procesos catastrales, urbanísticos, de notariado y registro, de conformidad con los procesos establecidos en el Departamento.
10. Desempeñar las demás funciones relacionadas con la naturaleza del cargo y el área de desempeño.
</t>
  </si>
  <si>
    <t xml:space="preserve">PISO 15 Y 16 - CIUDAD </t>
  </si>
  <si>
    <t xml:space="preserve">AUXILIAR DE SERVICIOS GENERALES </t>
  </si>
  <si>
    <t xml:space="preserve">1. Realizar el mantenimiento preventivo y correctivo, reubicación de elementos y mobiliario de la Entidad, conforme a los procedimientos establecidos.
2. Hacer seguimiento y control a las activadas correctivas realizadas, de manera oportuna y confiable, conforme a las directrices del jefe inmediato.
3. Tramitar la correspondencia y fotocopiar documentos de conformidad con los procedimientos establecidos.
4. Apoyar en la organización del archivo de gestión de la dependencia indicada y la depuración de los documentos que deban ir con destino al archivo central, de acuerdo con los procedimientos establecidos.
5. Realizar ante el banco correspondiente, el trámite de canje de cheques de caja menor del Departamento, de manera oportuna y confiable, bajo los principios de seguridad y eficacia.
6. Realizar el apoyo en las actividades logísticas y de entrega de correspondencia de carácter inmediato a la Alcaldía, Entidades Distritales, Entes de Control, y demás oficinas que se requieran por necesidades del servicio, conforme a las directrices impartidas por el Subdirector o jefe inmediato de la SAF.
7. Desempeñar las demás funciones relacionadas con la naturaleza del cargo y el área de desempeño.
</t>
  </si>
  <si>
    <t xml:space="preserve">DIFERENTES LUGARES DE LA CIUDAD </t>
  </si>
  <si>
    <t>Efectuar las labores operativas relacionadas con el servicio de manejo de vehículos a cargo del Departamento Administrativo de la Defensoría del Espacio Público, cumpliendo con las normas de tránsito y efectuar apoyo administrativo y logístico de conformidad con las necesidades de la entidad.</t>
  </si>
  <si>
    <t xml:space="preserve">1. Prestar el servicio de transporte de personal para el desarrollo de las actividades propias del DADEP, de acuerdo a las normas de tránsito de manera eficiente y oportuna y de acuerdo a órdenes del jefe inmediato.
2. Realizar el transporte de suministros, equipos y correspondencia, siguiendo instrucciones del jefe inmediato.
3. Responder por el aseo, mantenimiento y cuidado del vehículo asignado a su cargo, para garantizar el normal funcionamiento del mismo.
4. Llevar el vehículo a los lugares que le sea indicado, para la realización de las reparaciones menores y aquellas de mantenimiento preventivo y correctivo, para garantizar el buen funcionamiento del mismo y prestar un buen servicio.
5. Mantener en buen estado el equipo de carretera, herramientas y demás implementos de seguridad vial, para atender de manera oportuna las situaciones adversas que se presenten.
6. Informar de manera oportuna a la dependencia responsable, sobre el mal funcionamiento o daños que haya sufrido el vehículo, así como hacer la solicitud del suministro de gasolina y lubricantes, con el fin de prestar un servicio adecuado.
7. Mantener al día la documentación del vehículo, de acuerdo con lo que sea requerido por la autoridad competente, y evitar así inconvenientes en tal sentido.
8. Cumplir de manera estricta las restricciones de uso de los vehículos puestos a disposición del DADEP, siguiendo las instrucciones del Jefe Inmediato en cumplimiento de las funciones propias del servicio.
9. Apoyar en la ejecución de tareas administrativas y logísticas del proceso de gestión documental, previa orden del superior inmediato.
10. Desempeñar las demás funciones relacionadas con la naturaleza del cargo y el área de desempeño.
</t>
  </si>
  <si>
    <t xml:space="preserve">AUXILIAR SG-MANTENIMIENTO </t>
  </si>
  <si>
    <t xml:space="preserve">SEGUNDA INSTANCIA </t>
  </si>
  <si>
    <t xml:space="preserve">PISO 15 </t>
  </si>
  <si>
    <t xml:space="preserve">PROFESIONAL ESPECIALIZADO Y PROFESIONAL UNIVERSITARIO </t>
  </si>
  <si>
    <t xml:space="preserve">Las desctitas en cada uno de los cargos de conformidad al manual de funciones </t>
  </si>
  <si>
    <t xml:space="preserve">Realizar las actividades administrativas de acuerdo con el Manual Específico de Funciones y de Competencias Laborales para los empleos que conforman la planta de personal del DEPARTAMENTO ADMINISTRATIVO DE LA DEFENSORÍA DEL ESPACIO PÚBLICO </t>
  </si>
  <si>
    <t xml:space="preserve">1. Recibir, organizar y responder por los documentos e información que permita alimentar y actualizar el archivo del Inventario General de Espacio Público y bienes fiscales y el Sistema de Información (SIDEP) y aplicar los mecanismos de seguridad y protección de la información.
2. Responder por la remisión e incorporación total y oportuna de los archivos, documentos e información que permitan alimentar y actualizar el Inventario General de Espacio Público y bienes fiscales y asegurar el mantenimiento del archivo físico documental de acuerdo con las disposiciones legales vigentes, las técnicas archivísticas y la metodología establecida.
3. Diseñar y aplicar los mecanismos para el manejo de la consulta del archivo por parte de los usuarios internos y externos.
4. Coordinar la digitalización de los documentos del Sistema del Información del Registro Único del Patrimonio Inmobiliario Distrital.
5. Realizar el seguimiento al programa de gestión documental y al sistema integrado de conservación aplicando los principios y procesos archivísticos de acuerdo a las normas y reglamentos que regulen la materia y las necesidades de la entidad.
</t>
  </si>
  <si>
    <t xml:space="preserve">SOPORTE </t>
  </si>
  <si>
    <t xml:space="preserve">BODEGAS COLVATEL </t>
  </si>
  <si>
    <t>BIOLOGICOS</t>
  </si>
  <si>
    <t>AFECCIONES RESPIRATORIAS</t>
  </si>
  <si>
    <t>NEUMONIAS DIVERSAS</t>
  </si>
  <si>
    <t>SEGURIDAD Y SALUD EN EL TRABAJO
VISITANTE</t>
  </si>
  <si>
    <t>SEGURIDAD Y SALUD EN EL TRABAJO.
COLABORADOR</t>
  </si>
  <si>
    <t>TAPABOCAS</t>
  </si>
  <si>
    <t xml:space="preserve">SI </t>
  </si>
  <si>
    <t xml:space="preserve">PÚBLICO </t>
  </si>
  <si>
    <t xml:space="preserve">PROFESIONAL UNIVERSITARIO TALENTO HUMANO, ATENCION AL CUIDADANO, RECURSOS FISICOS, CONTABILIDAD, PRESUPUESTO, GESTION DOCUMENTAL, CONTROL DISCIPLINARIO, PROCESOS JUDICIALES, CONTRATACION, PLANEACION, CONTROL INTERNO ,REGISTRO INMOBILIARIO  SISTEMAS Y PROFESIONALES DE PRESTACION DE SERVICIOS Y DE APOYO A LA GESTIÓN </t>
  </si>
  <si>
    <t>TECNICOS EN TOPOGRAFIA / CONTRATISTA DE PRESTACIÓN DE SERVICIOS Y APOYO A LA GESTION</t>
  </si>
  <si>
    <t xml:space="preserve">TECNICO OPERATIVO  / CONTRATO DE PRESTACIÓN DE SERVICIOS Y APOYO A LA GESTIÓN </t>
  </si>
  <si>
    <t>DESPACHO Y SUBDIRECCIONES Y  OFICINAS</t>
  </si>
  <si>
    <t xml:space="preserve">ARCHIVO DE LA PROPIEDAD INMOBILIARIA DISTRITAL </t>
  </si>
  <si>
    <t xml:space="preserve">PISO 15 Y 16 /CIUDAD </t>
  </si>
  <si>
    <t xml:space="preserve">Profesional Universitario /Contratistas de prestación  de  servicios de apoyo a la gestión </t>
  </si>
  <si>
    <t xml:space="preserve">SUBDIRECCIÓN DE ADMINISTRACIÓN INMOBILIARIA Y DEL ESPACIO PÚBLICO </t>
  </si>
  <si>
    <t xml:space="preserve">1. Las establecidas en el manual de funciones y el proceso contractual propias de la misionalidad de la Entidad  en defensa y recuperación del Espacio Público </t>
  </si>
  <si>
    <t xml:space="preserve">1.CAPACITACION EN USO CORRECTO DE ELEMENTOS DE PROTECCION PERSONAL </t>
  </si>
  <si>
    <t xml:space="preserve">1.ESTABLECER DESCANSOS EN LA JORNADA LABORAL 
2. PAUSAS ACTIVAS </t>
  </si>
  <si>
    <t xml:space="preserve">SEGURIDAD Y SALUD EN EL TRABAJO/SUPERVISOR </t>
  </si>
  <si>
    <t>SUBDIRECCION DE ADMINISTRACION INMOBILIARIA  Y DEL ESPACIO PÚBLICO</t>
  </si>
  <si>
    <t xml:space="preserve">1. CAPACITACIÓN EN HIGIENE POSTURAL
2. PAUSAS ACTIVAS
3. SOLICITAR A LA SUPERVISORA QUE LOS GUARDAS CUENTEN CON SUS RESPECTIVOS CONTROLES DE EXAMENES OCUPACIONALES  </t>
  </si>
  <si>
    <t xml:space="preserve">VIRUS (COVID-19) </t>
  </si>
  <si>
    <t xml:space="preserve">SEGURIDAD Y SALUD EN EL TRABAJO/SUPERVISORA </t>
  </si>
  <si>
    <t xml:space="preserve">SEGURIDAD Y SALUD EN EL TRABAJO /SUPERVISORA </t>
  </si>
  <si>
    <t xml:space="preserve">SEGURIDAD Y SALUD EN EL TRABAJO/ SUPERVISORA </t>
  </si>
  <si>
    <t>TAPABOCAS / GUANTES DE LATEX</t>
  </si>
  <si>
    <t>AREAS COMUNES, PASILLOS, COMEDOR Y LIMPIEZA DE ESCRITORIOS PISO 15  Y 16 CL 120</t>
  </si>
  <si>
    <t xml:space="preserve">SEGURIDAD Y SALUD EN EL TRABAJO
PERSONAL DE ASESO Y CAFETERIA /SUPERVISORA </t>
  </si>
  <si>
    <t>INSTALACIONES DEL DADEP PISO 15, 16 Y VENTANILLA DADEP CAD PISO 1 /CL 120</t>
  </si>
  <si>
    <t xml:space="preserve">1. SOLICITAR AL SUPERVISOR EL CUMPLIMIENTO DE LA NORMATIVIDAD VIGENTE 
2. DE SER POSIBLE INVOLUCRALOS EN LOS PROGRAMAS DE PROMOCIÓN Y PREVENCIÓN QUE TIENE EL DADEP </t>
  </si>
  <si>
    <t>COMUNICACIÓN CON LOS COLABORADORES  Y OTROS VISITANTES</t>
  </si>
  <si>
    <t xml:space="preserve">1. USO OBLIGATORIO TAPABOCAS.
2. LAVADO DE MANOS CADA 3 HORAS.
3. DISTANCIAMIENTO SOCIAL.
4. COMUNICACION UTILIZANDO LAS TECNOLOGIAS, WEB, TELEFONO, ETC 
5. APLICACIÓN DEL PROTOCOLO DE BIOSEGURIDAD DE LA ENTIDAD 
6. AUTOCUIDADO 
</t>
  </si>
  <si>
    <t xml:space="preserve">
1. TIPS DEL PLAN DE EMERGENCIAS INSTITUCIONAL
2. SIMULACROS</t>
  </si>
  <si>
    <t xml:space="preserve">SEGURIDAD Y SALUD EN EL TRABAJO /RECURSOS FISICOS </t>
  </si>
  <si>
    <t xml:space="preserve">CASCO DE SEGURIDAD, 
BOTAS DE SEGURIDAD
MONOGAFAS DE SEGURIDAD  LENTE OSCURO, GORRA 
</t>
  </si>
  <si>
    <t xml:space="preserve">FÍSICO </t>
  </si>
  <si>
    <t xml:space="preserve">BIOLÓGICO </t>
  </si>
  <si>
    <t>FÍSICO</t>
  </si>
  <si>
    <t>BIOLÓGICO</t>
  </si>
  <si>
    <t>BIOMECÁNICO</t>
  </si>
  <si>
    <t>DEPENDENCIAS PISO 15, 16 CAD VENTANILLA DADEP PISO 1/CL 120</t>
  </si>
  <si>
    <t>PROCESO: GESTIÓN DEL TALENTO HUMANO</t>
  </si>
  <si>
    <t>POSTURAS PROLONGADAS</t>
  </si>
  <si>
    <t>TRABAJO ADMINISTRATIVO, EN EL QUE PREDOMINA LA POSICIÓN SEDENTE.</t>
  </si>
  <si>
    <t xml:space="preserve"> TRABAJO ADMINISTRATIVO, QUE REQUIERE DIGITACIÓN PERMANENTE, PARA INTRODUCIR DATOS AL SISTEMA, ELABORAR INFORMES Y GENERAR COMUNICACIÓN VIRTUAL.</t>
  </si>
  <si>
    <t>MOVIMIENTOS CONTINUOS Y/O REPETITIVOS</t>
  </si>
  <si>
    <t>CERVICALGIA, DORSALGIA, LUMBALGIA, ESPASMOS MUSCULARES, EDEMA O ADORMECIMIENTO EN MIEMBROS INFERIORES</t>
  </si>
  <si>
    <t>FATIGA MUSCULAR, DOLOR, ADORMECIMIENTO, HORMIGUEO, EDEMA Y/O PERDIDA DE LA FUERZA EN LAS MANOS</t>
  </si>
  <si>
    <t>PEOR CONSECUENCIA</t>
  </si>
  <si>
    <t>DISCOPATIAS, HERNIAS DISCALES, ESCOLIOSIS, CIFOSIS, ALTERACIONES CIRCULATORIAS (VÁRICES, FLEBITIS)</t>
  </si>
  <si>
    <t>SINDROME DEL TUNEL CARPIANO. TENOSINOVITIS DE QUERVAIN. TENDINITIS. EPICONDILITIS</t>
  </si>
  <si>
    <t>PUESTOS DE TRABAJO ADECUADOS, CON ELEMENTOS ERGONÓMICOS, DE ACUERDO A LA NECESIDAD VALIDADA POR PROFESIONAL ESPECIALIZADO (SILLAS, SOPORTES PARA PANTALLA, APOYA PIES)</t>
  </si>
  <si>
    <t>INSPECCIONES A PUESTOS DE TRABAJO. ADECUACIÓN DE ÁREAS DE TRABAJO</t>
  </si>
  <si>
    <t>RUTINAS DE PAUSAS ACTIVAS. PERIODOS CORTOS DE DESCANSO PARA REALIZAR CAMBIOS POSTURALES. CAPACITACIONES EN HIGIENE POSTURAL. CAPACITACIONES EN ERGONOMÍA FRENTE AL COMPUTADOR. EXAMENES OCUPACIONALES.</t>
  </si>
  <si>
    <t>SUPERFICIES DE TRABAJO AMPLIAS, QUE PERMITEN EL APOYO DE ANTEBRAZOS.</t>
  </si>
  <si>
    <t>INSPECCIONES A PUESTOS DE TRABAJO.</t>
  </si>
  <si>
    <t>RUTINAS DE PAUSAS ACTIVAS. CAPACITACIONES EN HIGIENE POSTURAL. CAPACITACIONES EN ERGONOMÍA FRENTE AL COMPUTADOR. EXAMENES OCUPACIONALES.</t>
  </si>
  <si>
    <t>INSPECCIÓN DE PUESTO DE TRABAJO POR PROFESIONAL ESPECIALISTA, ADECUACIÓN DE PUESTO DE TRABAJO.</t>
  </si>
  <si>
    <t>FOMENTAR CULTURA DE AUTOCUIDADO, IMPLEMENTACIÓN DE ACTIVIDADES DE PREVENCIÓN DE LESIONES OSTEOMUSCULARES.</t>
  </si>
  <si>
    <t>ESTRÉS, ALTERACIONES GASTROINTESTINALES, MIGRAÑA, CEFALEA, IRRITABILIDAD, AGOTAMIENTO FÍSICO Y MENTAL.</t>
  </si>
  <si>
    <t>COMITÉ DE CONVIVENCIA LABORAL, APLICACIÓN DE LA BATERIA DE RPS, ENCUESTA DE CLIMA LABORAL</t>
  </si>
  <si>
    <t>ACTIVIDADES DE BIENESTAR LABORAL, PROGRAMAS DE ESTILO DE VIDA SALUDABLES, DÍA DE LA FAMILIA, SEMANA DE LA SALUD, BENEFICIOS OTORGADOS POR PARTE DE LA EMPRESA</t>
  </si>
  <si>
    <t>ESTILO DE MANDO, PARTICIPACIÓN EN INDUCCIONES, CAPACITACIONES, Y EVALUACIÓN  DEL  DESEMPEÑO, MANEJO DE CAMBIOS, SEGUIMIENTO A PROTOCOLOS Y PROCEDIMIENTOS.
ACTIVIDAD COMBINADA CON TRABAJO EN CASA</t>
  </si>
  <si>
    <t>COMITÉ DE CONVIVENCIA LABORAL, ENCUESTA DE CLIMA LABORAL</t>
  </si>
  <si>
    <t>ESTILO DE MANDO, CAMBIOS SOCIALES, CONTRATACIÓN,  RESPONSABILIDAD ANTE EL  BIENESTAR SOCIAL,  CONCEPTOS ANTE EVALUACIONES  DE  DESEMPEÑO, MANEJO DE CAMBIOS</t>
  </si>
  <si>
    <t>RIESGOS ESPECÍFICOS, DERIVADOS DE LA PANDEMIA</t>
  </si>
  <si>
    <t>SENSACIÓN DE AISLAMIENTO, LÍMITES BORROSOS ENTRE EL TRABAJO Y LA FAMILIA, ALTERACIÓN DEL MANEJO DE HORARIOS LABORALES Y HORARIOS DE DESCANSO, FALTA DE DESCONEXIÓN LABORAL, SENSACIÓN DE INSEGURIDAD LABORAL E INCERTIDUMBRE FRENTE AL FUTURO.</t>
  </si>
  <si>
    <t>BAJO ESTADO DE ÁNIMO, BAJA MOTIVACIÓN, AGOTAMIENTO, ANSIEDAD, AGOTAMIENTO, PROBLEMAS DIGESTIVOS, CAMBIOS EN EL APETITO Y EL PESO, CEFALEAS, REACCIONES DERMATOLÓGICAS, FATIGA, CAMBIOS EN LA CAPACIDAD DE LA PERSONA PARA RELAJARSE, AUMENTO DEL NIVEL DE IRRITABILIDAD</t>
  </si>
  <si>
    <t>MAYOR USO DE TABACO, ALCOHOL Y DROGAS COMO FORMA DE AFRONTAMIENTO, ALTERACIONES CARDIOVASCULARES, TRASTORNOS MUSCULOESQUELÉTICOS, DEPRESIÓN, PENSAMIENTOS SUICIDAS</t>
  </si>
  <si>
    <t>DEPRESIÓN, ALTERACIONES CARDIOVASCULARES, TRASTORNOS MUSCULOESQUELÉTICOS</t>
  </si>
  <si>
    <t xml:space="preserve">EJECUCIÓN DEL PROGRAMA DE PREVENCIÓN DE RIESGO PSICOSOCIAL
CAPACITACIONES EN RIESGO PSICOSOCIAL
ACTIVIDADES DE BIENESTAR ENCAMINADO AL ASPECTO FÍSICO, MENTAL Y SOCIAL, EN ESPECIAL, DESARROLLO DE ESPACIOS DEPORTIVOS Y CULTURALES DENTRO DE LA ENTIDAD  PARA FACILITAR LA INTEGRACIÓN Y MEJORAR LA SALUD. 
</t>
  </si>
  <si>
    <t>PLANES DE RETORNO AL TRABAJO DESARROLLADOS PARA RESPONDER A LA CRISIS DE COVID-19.</t>
  </si>
  <si>
    <t xml:space="preserve"> CARGA  MENTAL, CONTENIDO DE LA TAREA, DEMANDAS EMOCIONALES, SISTEMAS DE CONTROL, DEFINICIÓN DE ROLES, MONOTONÍA, RESPONSABILIDADES DE CARGOS DE DIRECCIÓN, CONFIANZA Y MANEJO</t>
  </si>
  <si>
    <t xml:space="preserve">GARANTIZAR EL DERECHO A LA DESCONEXIÓN LABORAL DIGITAL.
PROMOCIÓN DE LAS PAUSAS ACTIVAS COMO ESTRATEGIA DE AUTOCUIDADO.
ESTRATEGIAS PARA MANEJO DEL TRABAJO EN CASA Y LA NECESIDAD DE ARMONIZACIÓN CON LA VIDA FAMILIAR.
APLICACIÓN PRESENCIAL DE LA BATERÍA DE RIESGO PSICOSOCIAL CUANDO SEA SUPERADA LA EMERGENCIA SANITARIA POR EL COVID19, O CUANDO EL MINISTERIO DE TRABAJO DISEÑE Y SOCIALICE EL SOFTWARE PARA LA APLICACIÓN DE LA BATERÍA DE RIESGO PSICOSOCIAL DE FORMA VIRTUAL.
</t>
  </si>
  <si>
    <t xml:space="preserve">RESOLUCIÓN 777 DE 2021.
CIRCULAR 064 DE 2020 GESTIÓN PSICOSOCIAL Y PREVENCIÓN DE LA SALUD MENTAL.
</t>
  </si>
  <si>
    <t>ALTERACIONES CARDIOVASCULARES</t>
  </si>
  <si>
    <t>EJECUTAR ACTIVIDADES CONTEMPLADAS EN EL PLAN DE BIENESTAR E INCENTIVOS DE ACUERDO A LA VIGENCIA . 
ACTIVIDADES CONTEMPLADAS EN EL PROGRAMA DE RIESGO PSICOSOCIAL 
CONTINUAR MEDICIÓN DE CLIMA LABORAL.
APLICACIÓN PRESENCIAL DE LA BATERÍA DE RIESGO PSICOSOCIAL CUANDO SEA SUPERADA LA EMERGENCIA SANITARIA POR EL COVID19, O CUANDO EL MINISTERIO DE TRABAJO DISEÑE Y SOCIALICE EL SOFTWARE PARA LA APLICACIÓN DE LA BATERÍA DE RIESGO PSICOSOCIAL DE FORMA VIRTUAL.</t>
  </si>
  <si>
    <t xml:space="preserve"> CARGA  MENTAL, CONTENIDO DE LA TAREA, DEMANDAS EMOCIONALES, MONOTONÍA, ETC.</t>
  </si>
  <si>
    <t xml:space="preserve">ESTILOS DE MANDO, PARTICIPACIÓN EN INDUCCIONES, CAPACITACIONES, Y EVALUACIÓN  DEL  DESEMPEÑO, MANEJO DE CAMBIOS, SEGUIMIENTO A PROTOCOLOS Y PROCEDIMIENTOS.
</t>
  </si>
  <si>
    <t xml:space="preserve"> CARGA  MENTAL, CONTENIDO DE LA TAREA, DEMANDAS EMOCIONALES, SISTEMAS DE CONTROL, MONOTONÍA, ETC.</t>
  </si>
  <si>
    <t xml:space="preserve"> CARGA  MENTAL, CONTENIDO DE LA TAREA, DEMANDAS EMOCIONALES POR MANEJO DE SITUACIONES EN LAS VÍAS DE TRÁNSITO, MONOTONÍA, ETC.</t>
  </si>
  <si>
    <t xml:space="preserve"> ORGANIZACIÓN DEL TRABAJO, DEMANDAS CUALITATIVAS Y CUANTITATIVAS DE LA LABOR</t>
  </si>
  <si>
    <t xml:space="preserve">  TRABAJO NOCTURNO, ROTACIÓN, HORAS EXTRAS</t>
  </si>
  <si>
    <t>RESOLUCIÓN 2646 DEL 2008.
RESOLUCIÓN 2404 DE 2019
CIRCULAR 0064 DE 2020
RESOLUCIÓN 652 DE 2012.
RESOLUCIÓN 1356 DE 2012.
RESOLUCIÓN 1832 DE 2004</t>
  </si>
  <si>
    <t>PERIODOS DE DESCANSO DENTRO DE LA JORNADA LABORAL PARA EJECUTAR PAUSAS ACTIVAS.</t>
  </si>
  <si>
    <t xml:space="preserve">
GARANTIZAR EL DERECHO A LA DESCONEXIÓN LABORAL DIGITAL.
PROMOCIÓN DE LAS PAUSAS ACTIVAS COMO ESTRATEGIA DE AUTOCUIDADO.
CAPACITACIÓN EN COMUNICACIÓN ASERTIVA , 
ACTIVIDADES QUE CONTRIBUYAN A MEJORAR EL CLIMA LABORAL .
</t>
  </si>
  <si>
    <t>EXPOSICIÓN A NIVELES INADECUADOS DE ILUMINACIÓN</t>
  </si>
  <si>
    <t>FATIGA VISUAL, CEFALEA, IRRITABILIDAD, DIFICULTAD DE ADAPTACION DELOJO POR DESLUMBRAMIENTO</t>
  </si>
  <si>
    <t>ASTENOPÍA (FATIGA VISUAL)</t>
  </si>
  <si>
    <t>USO DE GAFAS A NECESIDAD, CAPACITACIÓN EN FATIGA VISUAL</t>
  </si>
  <si>
    <t>PAUSAS ACTIVAS VISUALES, EXAMENES VISUALES Y SUS RESPECTIVOS CONTROLES</t>
  </si>
  <si>
    <t>CAPACITACIONES EN IDENTIFICACIÓN DE RIESGOS
PAUSAS ACTVAS VISUALES.</t>
  </si>
  <si>
    <t>USO DE COMPUTADOR</t>
  </si>
  <si>
    <t>IRRITACIÓN, LAGRIMEO, SEQUEDAD OCULAR</t>
  </si>
  <si>
    <t>MONITORES CON FILTRO DE PROTECCIÓN</t>
  </si>
  <si>
    <t xml:space="preserve">MANTENIMIENTO PREVENTIVO Y CORRECTIVO PARA LUMINARIAS </t>
  </si>
  <si>
    <t xml:space="preserve">MANTENIMIENTO PREVENTIVO Y CORRECTIVO PARA COMPUTADORES, REGULACIÓN DE BRILLO EN PANTALLAS </t>
  </si>
  <si>
    <t xml:space="preserve">RADIACIONES SOLARES DURANTE LA VISITA A ESPACIOS AL AIRE LIBRE O ACOMPAÑAMIENTO A OPERATIVOS </t>
  </si>
  <si>
    <t xml:space="preserve">QUEMADURAS DE PRIMER GRADO, CÁNCER DE PIEL </t>
  </si>
  <si>
    <t>IRRITACIÓN CUTÁNEA, ERITEMA, INFLAMACIÓN DE LA ZONA EXPUESTA</t>
  </si>
  <si>
    <t xml:space="preserve">MONOGAFAS DE SEGURIDAD LENTE CLARO, GORRA PARA SALIDA A CAMPO 
</t>
  </si>
  <si>
    <t xml:space="preserve">CAPACITACIÓN EN USO CORRECTO DE ELEMENTOS DE PROTECCIÓN PERSONAL </t>
  </si>
  <si>
    <t>ENTREGA DE EPP</t>
  </si>
  <si>
    <t>RUIDO INTERMITENTE- CONTAMINACIÓN SONORA - SOCIOACUSIA</t>
  </si>
  <si>
    <t>EXPOSICIÓN A RUIDO INTERMITENTE GENERADO POR DIALOGO DE PERSONAS EN  LOS DIFERENTES MODULOS DE TRABAJO</t>
  </si>
  <si>
    <t>ACUFENOS, CEFALEA, INSOMNIO, ESTRÉS, IRRITABILIDAD, VÉRTIGO, ANSIEDAD, PROBLEMAS DIGESTIVOS, ALTERACIÓN DE LA CONCENTRACIÓN</t>
  </si>
  <si>
    <t xml:space="preserve"> HIPOACUSIA</t>
  </si>
  <si>
    <t xml:space="preserve">ESTRATEGIAS DE CONSERVACIÓN AUDITIVA
</t>
  </si>
  <si>
    <t>EXAMENES MÉDICO OCUPACIONALES - AUDIOMETRIAS</t>
  </si>
  <si>
    <t>RESOLUCIÓN 8121 DE 1983.
RESOLUCIÓN 1792 DE 1990.
NTC 3520.
NTC 3522.
GATISO GATI-HNIR</t>
  </si>
  <si>
    <t xml:space="preserve">CAMPAÑA  CONTRA EL RUIDO.
FOMENTAR EL AUTOCUIDADO.
</t>
  </si>
  <si>
    <t>RADIACIONES SOLARES DURANTE  EL ACOMPAÑAMIENTO A DESALOJOS DEL ESPACIO PÚBLICO</t>
  </si>
  <si>
    <t xml:space="preserve">RADIACIONES SOLARES DURANTE  EL ACOMPAÑAMIENTO A DESALOJOS DEL ESPACIO PÚBLICO </t>
  </si>
  <si>
    <t>TEMPERATURA AMBIENTAL BAJA</t>
  </si>
  <si>
    <t xml:space="preserve">CONDICIONES CLIMATICAS - BAJAS TEMPERATURAS EN HORAS DE LA MADRUGADA </t>
  </si>
  <si>
    <t>CONFUSIÓN, SOMNOLENCIA, DEBILIDAD, PÉRDIDA DE COORDINACIÓN.</t>
  </si>
  <si>
    <t>PUNTOS DE SUMINISTRO DE BEBIDAS CALIENTES</t>
  </si>
  <si>
    <t>CAPACITACIÓN EN IDENTIFICACIÓN DE RIESGOS</t>
  </si>
  <si>
    <t>PROGRAMACIÓN DE ACTIVIDADES
RECOMENDACIONES PARA EL USO DE PRENDAS QUE CONTROLEN EL FRIO</t>
  </si>
  <si>
    <t xml:space="preserve">RADIACIONES SOLARES DURANTE  VISITAS A ESPACIOS PÚBLICOS </t>
  </si>
  <si>
    <t xml:space="preserve">RADIACIONES SOLARES DURANTE  EL LEVANTAMIENTO DE INFORMACIÓN TOPOGRÁFICA </t>
  </si>
  <si>
    <t xml:space="preserve">CONDICIONES CLIMÁTICAS - TEMPERATURAS BAJAS EN LA ZONA DE UBICACIÓN DE LA BODEGA </t>
  </si>
  <si>
    <t xml:space="preserve">CONDICIONES CLIMÁTICAS - TEMPERATURAS BAJAS EN LA ZONA DE UBICACIÓN DE LA OFICINA </t>
  </si>
  <si>
    <t>DISCOFORT TERMICO</t>
  </si>
  <si>
    <t>EXPOSICIÓN A CONTAMINACIÓN SONORA - RUIDO AMBIENTAL DEL TRÁFICO AL CONDUCIR</t>
  </si>
  <si>
    <t>MANTENIMIENTO PREVENTIVO Y CORRECTIVO A VEHÍCULOS</t>
  </si>
  <si>
    <t>CAMPAÑA  CONTRA EL RUIDO.
FOMENTAR EL AUTOCUIDADO.
RECOMENDACIONES PARA MINIMIZAR EL RUIDO AMBIENTAL DE TRÁFICO, CERRANDO VENTANAS</t>
  </si>
  <si>
    <t xml:space="preserve">EXPOSICIÓN A RUIDO INTERMITENTE CON NIVELES VARIADOS DE ACUERDO A LA TAREA, AL AMBIENTE Y A LOS EQUIPOS UTILIZADOS </t>
  </si>
  <si>
    <t>PROTECTORES AUDITIVOS 
CAPACITACIONES EN EL BUEN USO DE EPP</t>
  </si>
  <si>
    <t xml:space="preserve">SOLICITAR AL SUPERVISOR EL CUMPLIMIENTO DE LA NORMATIVIDAD VIGENTE </t>
  </si>
  <si>
    <t>SISMOS, TERREMOTOS, INUNDACIÓN, PRECIPITACIONES, DESLIZAMIENTOS</t>
  </si>
  <si>
    <t>AMENAZAS NATURALES DE ACUERDO A LA UBICACIÓN GEOGRÁFICA</t>
  </si>
  <si>
    <t>GOLPES, TRAUMAS, ESGUINCES, HERIDAS.</t>
  </si>
  <si>
    <t>FRACTURAS, TRAUMAS CRANEOENCEFÁLICOS, TRAUMAS MEDULARES,  MUERTE</t>
  </si>
  <si>
    <t>ESTRUCTURA SISMORESISTENTE, MANTENIMIENTO PREVENTIVO Y CORRECTIVO DE LAS INSTALACIONES</t>
  </si>
  <si>
    <t>EXTINTORES, EQUIPO DE EMERGENCIAS, SEÑALIZACIÓN DE SEGURIDAD, PLANES DE AYUDA  MUTUA.</t>
  </si>
  <si>
    <t xml:space="preserve">
CAPACITACIÓN EN SISTEMA COMANDO DE INCIDENTES 
BRIGADA DE EMERGENCIAS CAPACITADA Y DOTADA, SOCIALIZACION E IMPLEMENTACIÓN DEL PLAN DE EMERGENCIAS </t>
  </si>
  <si>
    <t xml:space="preserve">
LESIONES PERSONALES POR ARMAS, GOLPES, HERIDAS, TRAUMA PSICOLÓGICO.   </t>
  </si>
  <si>
    <t>LESIONES CORPORALES SEVERAS, DAÑO DE TEJIDOS Y ÓRGANOS VITALES, MUERTE</t>
  </si>
  <si>
    <t>ACTIVIDADES DESPLAZANDOSE EN LA VÍA PÚBLICA CON EXPOSICIÓN A: ROBOS, ATRACOS, ATENTADOS, ALTERACIÓN DEL ORDEN PÚBLICO.</t>
  </si>
  <si>
    <t>SISTEMAS DE COMUNICACIÓN INTERNA Y EXTERNA</t>
  </si>
  <si>
    <t>ACCIDENTES DE TRÁNSITO DURANTE EL TRASLADO EN VEHICULOS A DIFERENTES PARTES DE LA CIUDAD</t>
  </si>
  <si>
    <t>CAPACITACIÓN SEGURIDAD VIAL</t>
  </si>
  <si>
    <t>*CAPACITACIÓN Y ENTRENAMIENTO EN SEGURIDAD VIAL DE ACUERDO AL ROL DE CADA ACTOR EN LA VÍA</t>
  </si>
  <si>
    <t>HERIDAS PROFUNDAS, TRAUMAS DE PIEL, TEJIDOS BLANDOS Y ESTRUCTURA ÓSEA</t>
  </si>
  <si>
    <t>NORMAS DE SEGURIDAD SOCIALIZADAS Y PUBLICADAS, SEÑALIZACIÓN PREVENTIVA, INSPECCIÓN DE PUESTOS DE TRABAJO Y ÁREAS.</t>
  </si>
  <si>
    <t>MANTENIMIENTO PREVENTIVO Y CORRECTIVO A MÁQUINAS, EQUIPOS Y HERRAMIENTAS</t>
  </si>
  <si>
    <t>CAPACITACIÓN EN AUTOCUIDADO 
SOCIALIZACIÓN DE PROCEDIMIENTO DE BUEN USO DE MÁQUINAS, EQUIPOS Y HERRAMIENTAS</t>
  </si>
  <si>
    <t>USO DE ASCENSORES</t>
  </si>
  <si>
    <t>FRACTURAS, DAÑO DE TEJIDOS Y ÓRGANOS VITALES, TRAUMA CRANEOENCEFÁLICO, TRAUMA MEDULAR, MUERTE</t>
  </si>
  <si>
    <t>MANEJO DE ,  EQUIPOS Y HERRAMIENTAS DE OFICINA</t>
  </si>
  <si>
    <t>MANTENIMIENTO PREVENTIVO Y CORRECTIVO</t>
  </si>
  <si>
    <t xml:space="preserve">MANTENIMIENTO PREVENTIVO Y CORRECTIVO A LOS ASCENSORES </t>
  </si>
  <si>
    <t xml:space="preserve">TIPS O CAMPAÑA DE BUEN USO DE LOS ASCENSORES </t>
  </si>
  <si>
    <t>DESPLAZAMIENTOS EN  ÁREAS COMUNES, ESCALERAS, TERRENOS IRREGULARES AL REALIZAR ACOMPAÑAMIENTOS O OPERATIVOS DE RESTITUCIÓN</t>
  </si>
  <si>
    <t>FRACTURAS, TRAUMA A ORGANOS INTERNOS, TRAUMA CRANEOENCEFÁLICO, TRAUMA MEDULAR</t>
  </si>
  <si>
    <t xml:space="preserve">DESPLAZAMIENTOS EN  ÁREAS COMUNES, ESCALERAS, TERRENOS IRREGULARES </t>
  </si>
  <si>
    <t xml:space="preserve">DESPLAZAMIENTOS  POR ÁREAS O ESPACIOS A DESALOJAR O RECORRIDOS POR LA CIUDAD  </t>
  </si>
  <si>
    <t xml:space="preserve">DESPLAZAMIENTOS POR LA VÍA PÚBLICA, VISITANDO DIFERENTES ZONAS DE LA CIUDAD </t>
  </si>
  <si>
    <t>ACCIDENTES DE TRÁNSITO DURANTE EL TRASLADO EN VEHICULOS A   CENTROS DE TRABAJO O SUCURSALES DE LA ENTIDAD</t>
  </si>
  <si>
    <t>QUEMADURAS POR CHOQUE O ARCO ELÉCTRICO. CAÍDAS O GOLPES COMO CONSECUENCIA DE CHOQUE O ARCO ELÉCTRICO. INCENDIOS O EXPLOSIONES ORIGINADOS POR LA ELECTRICIDAD.</t>
  </si>
  <si>
    <t>MANEJO DE EQUIPOS CONECTADOS A ALTA Y BAJA TENSIÓN</t>
  </si>
  <si>
    <t>ELÉCTRICO</t>
  </si>
  <si>
    <t>FIBRILACIÓN VENTRICULAR Y  MUERTE</t>
  </si>
  <si>
    <t>MANTENIMIENTO PREVENTIVO Y CORRETIVO, POLO A TIERRA.</t>
  </si>
  <si>
    <t>SEÑALIZACIÓN PREVENTIVA, NORMAS DE SEGURIDAD SOCIALIZADAS Y PUBLICADAS</t>
  </si>
  <si>
    <t>INDUCCIONES Y CAPACITACIONES EN MANEJO DEL RIESGO ELÉCTRICO, USO ADECUADO DE EPP</t>
  </si>
  <si>
    <t xml:space="preserve"> SISTEMAS  AUTOMATICOS DE CORTE DE ENERGIA
SEÑALIZACIÓN Y DEMARCACIÓN DE RIESGO ELECTRICO</t>
  </si>
  <si>
    <t>CAPACITACIÓN  EN  REGLAMENTO TÉCNICO DE INSTALACIONES ELECTRICAS - RETIE
SOCIALIZACIÓN DE PROCEDIMIENTOS EN MANEJO DE EQUIPOS ELÉCTRICOS</t>
  </si>
  <si>
    <t>ACCIDENTES DE TRÁNSITO DURANTE EL TRASLADO EN VEHICULOS AL ARCHIVO DE BOGOTÁ</t>
  </si>
  <si>
    <t>INSPECCIONES A PUESTOS DE TRABAJO. 
ADECUACIÓN DE ÁREAS DE TRABAJO</t>
  </si>
  <si>
    <t>PROCEDIMIENTO DE ACTOS Y CONDICIONES INSEGURAS</t>
  </si>
  <si>
    <t>PESV</t>
  </si>
  <si>
    <t xml:space="preserve">ACTIVIDADES DESPLAZANDOSE EN LA VÍA PÚBLICA CON EXPOSICIÓN A: ROBOS, ATRACOS, ATENTADOS, ALTERACIÓN DEL ORDEN PÚBLICO. </t>
  </si>
  <si>
    <t xml:space="preserve"> SISTEMAS DE BLACK OUT, DIFUSORES EN VENTANAS.</t>
  </si>
  <si>
    <t>CAPACITACIONES EN ESTILOS DE VIDA SALUDABLE, DIFUSIÓN EN EL MANEJO DE ESTRÉS</t>
  </si>
  <si>
    <t>SOCIALIZACIÓN DE LA LINEA DE APOYO Y ACOMPAÑAMIENTO PSICOSOCIAL POR PARTE DE LA ARL</t>
  </si>
  <si>
    <t>REFUERZO DE ACTOS Y CONDICIONES INSEGURAS</t>
  </si>
  <si>
    <t xml:space="preserve"> ACTIVIDADES ENFOCADAS AL AUTOCUIDADO</t>
  </si>
  <si>
    <t xml:space="preserve">CAPACITACIÓN EN IDENTIFICACIÓN DE RIESGOS </t>
  </si>
  <si>
    <t>DESPLAZAMIENTOS EN  ÁREAS O ESPACIOS A DESALOJAR</t>
  </si>
  <si>
    <t>DIFUSIÓN EN MANEJO DE HERRAMIENTAS DE ESCRITORIO, REFUERZO DE ACTOS Y CONDICIONES INSEGURAS</t>
  </si>
  <si>
    <t>DIFUSIÓN DE MEDIDAS PREVENTIVAS EN SEGURIDAD VIAL</t>
  </si>
  <si>
    <t>GPS PARA 2 CONDUCTORES</t>
  </si>
  <si>
    <t>SOCIALIZACIÓN DE LÍNEAS DE EMERGENCIA</t>
  </si>
  <si>
    <t>ACTIVIDADES DESPLAZANDOSE EN LA VÍA PÚBLICA CON EXPOSICIÓN A: ROBOS DE EQUIPOS PROPIOS DE LA ACTIVIDAD O DE OBJETOS PERSONALES, ATRACOS, ATENTADOS, ALTERACIÓN DEL ORDEN PÚBLICO, EXPOSICIÓN DE LOS FUNCIONARIOS EN LA VÍA PÚBLICA AL REALIZAR LA ACTIVIDAD.</t>
  </si>
  <si>
    <t>CAPACITACIONES EN AUTOCUIDADO
DIFUSIÓN DEL RIESGO PÚBLICO</t>
  </si>
  <si>
    <t>MECÁNICO</t>
  </si>
  <si>
    <t xml:space="preserve">USO DE AYUDAS MECÁNICAS PARA EL IZAJE, LEVANTAMIENTO Y TRANSPORTE DE CARGAS </t>
  </si>
  <si>
    <t>CAIDAS DE PERSONAS A IGUAL O DISTINTO NIVEL, DESPLOME Y DERRUMBE EN ALMACENAMIENTO</t>
  </si>
  <si>
    <t>GOLPES, CHOQUES, ATRAPAMIENTOS, CORTES</t>
  </si>
  <si>
    <t>FRACTURAS, DAÑO DE TEJIDOS Y ORGANOS VITALES, TRAUMA CRANEOENCEFÁLICO.</t>
  </si>
  <si>
    <t>RESOLUCIÓN 2400 DE 1980</t>
  </si>
  <si>
    <t>MANTENIMIENTO A  LAS INSTALACIONES</t>
  </si>
  <si>
    <t>BUENAS TÉCNICAS DE ALMACENAMIENTO Y BODEGAJE</t>
  </si>
  <si>
    <t>PROCEDIMIENTO DE ACTOS Y CONDICIONES INSEGURAS, USO DE ESCALERAS Y ESTIBAS.</t>
  </si>
  <si>
    <t xml:space="preserve"> ACTIVIDADES ENFOCADAS AL AUTOCUIDADO, USO DE EPP.</t>
  </si>
  <si>
    <t xml:space="preserve"> ACTIVIDADES ENFOCADAS AL AUTOCUIDADO, USO DE EPP, PROCEDIMIENTOS ADECUADOS.</t>
  </si>
  <si>
    <t>CAIDAS, ATRAPAMIENTOS, GOLPES, HERIDAS, TRAUMAS, ESGUINCES</t>
  </si>
  <si>
    <t>PROCEDIMIENTO DE ACTOS Y CONDICIONES INSEGURAS, SEÑALIZACIÓN, NORMAS DE SEGURIDAD PUBLICADAS.</t>
  </si>
  <si>
    <t>CAPACITACIÓN EN IDENTIFICACIÓN DE RIESGOS 
RETROALIMENTACIÓN EN ADHERENCIA A PROTOCOLOS</t>
  </si>
  <si>
    <t>INDUCCIÓN DE SEGURIDAD, PREPARACIÓN Y PARTICIPACIÓN EN LOS SIMULACROS, CAPACITACIÓN EN IDENTIFICACIÓN DE PELIGROS. DIFUSIÓN DE MATRIZ DE RIESGOS</t>
  </si>
  <si>
    <t>FALLAS MECÁNICAS EN LA CONDUCCIÓN DE LOS VEHICULOS</t>
  </si>
  <si>
    <t>GOLPES, TRAUMAS, HERIDAS</t>
  </si>
  <si>
    <t>POLITRAUMATISMOS, QUEMADURAS,  FRACTURAS, DAÑO DE TEJIDOS Y ÓRGANOS VITALES, TRAUMA CRANEOENCEFÁLICO, TRAUMA MEDULAR, MUERTE</t>
  </si>
  <si>
    <t>COMPETENCIAS CERTIFICADAS PARA CONDUCTORES</t>
  </si>
  <si>
    <t>LEY 1383 DE 2010 CODIGO NACIONAL DE TRANSITO. 
LEY 1503 FORMACIÓN EN SEGURIDAD VIAL</t>
  </si>
  <si>
    <t>CURSO DE MANEJO DEFENSIVO</t>
  </si>
  <si>
    <t>MANIPULACIÓN DE  HERRAMIENTAS DE CONTROL DE ACCESO Y DETECTOR DE METALES</t>
  </si>
  <si>
    <t>MANIPULACIÓN DE MÁQUINAS, EQUIPOS Y ELEMENTOS DE COCINA CORTOPUNZANTES</t>
  </si>
  <si>
    <t>HERIDAS, GOLPES , TRAUMAS</t>
  </si>
  <si>
    <t>NORMAS DE SEGURIDAD SOCIALIZADAS , INSPECCIÓN DE PUESTOS DE TRABAJO Y ÁREAS.</t>
  </si>
  <si>
    <t>PROCEDIMIENTOS PARA EL BUEN USO DE MÁQUINAS, EQUIPOS Y ELEMENTOS DE COCINA, REFUERZO DE ACTOS Y CONDICIONES INSEGURAS</t>
  </si>
  <si>
    <t>MANTENIMIENTO PREVENTIVO Y CORRECTIVO A MÁQUINAS, EQUIPOS Y ELEMENTOS DE COCINA</t>
  </si>
  <si>
    <t xml:space="preserve">CAPACITACIÓN EN AUTOCUIDADO  E IDENTIFICACIÓN DE RIESGOS
</t>
  </si>
  <si>
    <t>CONTACTO TÉRMICO</t>
  </si>
  <si>
    <t>QUEMADURAS DE PRIMER GRADO</t>
  </si>
  <si>
    <t>QUEMADURAS DE SEGUNDO Y TERCER GRADO</t>
  </si>
  <si>
    <t>FIBRILACIÓN VENTRICULAR, MUERTE</t>
  </si>
  <si>
    <t>MANTENIMIENTO PREVENTIVO Y CORRECTIVO, POLO A TIERRA.</t>
  </si>
  <si>
    <t>SEÑALIZACIÓN PREVENTIVA, SUMINISTRO DE EXTINTORES</t>
  </si>
  <si>
    <t>FOMENTAR CULTURA DE AUTOCUIDADO Y TRABAJO SEGURO</t>
  </si>
  <si>
    <t>MANTENIMIENTO PREVENTIVO DE EQUIPOS Y CABLEADO</t>
  </si>
  <si>
    <t xml:space="preserve">CONTACTO CON SUPERFICIES CALIENTES,  CONTENIDO DE RECIPIENTES, HORNILLAS Y QUEMADORES
</t>
  </si>
  <si>
    <t>DISPOSICIÓN DE EXTINTORES</t>
  </si>
  <si>
    <t>NORMAS DE SEGURIDAD SOCIALIZADAS, PROCEDIMIENTOS ESTABLECIDOS, SEÑALIZACIÓN</t>
  </si>
  <si>
    <t xml:space="preserve">1. BRINDARLES TIPS DEL  PROGRAMA DE MANTENIMIENTO PREVENTIVO Y CORRECTIVO </t>
  </si>
  <si>
    <t>USO DE EPP ADECUADOS, BUENAS PRÁCTICAS DE MANEJO</t>
  </si>
  <si>
    <t>ESTRÉSS TÉRMICO</t>
  </si>
  <si>
    <t>EXPOSICIÓN A TEMPERATURAS EXTREMAS</t>
  </si>
  <si>
    <t>ALTERNANCIA DE TAREAS, USO DE EPP ADECUADOS</t>
  </si>
  <si>
    <t>CAMPANAS EXTRACTORAS</t>
  </si>
  <si>
    <t>PUNTOS DE HIDRATACIÓN</t>
  </si>
  <si>
    <t>DEBILIDAD Y FATIGA EXTREMAS, NÁUSEAS, MALESTAR, MAREOS, TAQUICARDIA, DOLOR DE CABEZA</t>
  </si>
  <si>
    <t>PÉRDIDA DE CONCIENCIA SIN OBNUBILACIÓN</t>
  </si>
  <si>
    <t>RESOLUCIÓN 181294 
RESOLUCIÓN 180498 
RESOLUCIÓN 200498
RETIE
Resolución 5018 de 2019
DECRETO 1073 DE 2015</t>
  </si>
  <si>
    <t>COLOCAR SISTEMAS  AUTOMATICOS DE CORTE DE ENERGIA
SEÑALIZACION Y DEMARCACION DE RIESGO ELECTRICO
MANTENIMIENTO PREVENTIVO DE EQUIPOS Y CABLEADO</t>
  </si>
  <si>
    <t>CAPACITAR AL PERSONAL EN  REGLAMENTO TECNICO DE INSTALACIONES ELECTRICAS - RETIE
FOMENTAR CULTURA DE AUTOCUIDADO Y TRABAJO SEGURO</t>
  </si>
  <si>
    <t>GUANTES, TAPABOCAS</t>
  </si>
  <si>
    <t>IMPLEMENTACIÓN DE MEDIDAS CONTENIDAS EN EL PROTOCOLO DE BIOSEGURIDAD</t>
  </si>
  <si>
    <t xml:space="preserve">EXIGENCIA DE MEDIDAS DE AUTOCUIDADO.
SE MANTIENE LA MEDIDA DE TRABAJO EN CASA, DE ACUERDO A LOS LINEAMIENTOS BRINDADOS POR LA ALCALDIA.
SOCIALIZACIÓN DE NORMATIVIDAD Y TIPS DE PREVENCIÓN CONTRA EL COVID 19 DE FORMA VIRTUAL.
</t>
  </si>
  <si>
    <t>EXPOSICIÓN A AGENTES BIOLÓGICOS COMO VIRUS SARS-COV-2 (CONTACTO DIRECTO ENTRE PERSONAS, CONTACTO CON OBJETOS CONTAMINADOS)</t>
  </si>
  <si>
    <t>ENFERMEDAD COVID-19, DISNEA, FATIGA, TOS, DOLOR U OPRESIÓN EN EL PECHO, CEFALEAS, PALPITACIONES, DOLOR MUSCULAR, DOLOR ARTICULAR, FIEBRE, ALTERACIONES DEL GUSTO O DEL OLFATO</t>
  </si>
  <si>
    <t>INFECCIÓN RESPIRATORIA AGUDA (IRA),  SÍNDROME INFLAMATORIO MULTISISTÉMICO, ENFERMEDAD PULMONAR CRÓNICA, NEUMONÍA, MUERTE</t>
  </si>
  <si>
    <t>PROTOCOLO DE BIOSEGURIDAD. REFUERZO DE LOS PROCEDIMIENTOS DE LIMPIEZA Y DESINFECCIÓN DE LAS INSTALACIONES. GARANTIZAR LA DISPONIBILIDAD DE RECURSOS PARA REALIZAR LIMPIEZA Y DESINFECCIÓN DE INSTALACIONES Y EQUIPOS, GARANTIZAR LA DISPONIBILIDAD DE RECURSOS PARA LAVADO DE MANOS Y DESINFECCIÓN.</t>
  </si>
  <si>
    <t xml:space="preserve">DIFUSIÓN DE NORMAS DE BIOSEGURIDAD, INSUMOS PARA LAVADO Y DESINFECCIÓN DE MANOS, CLASIFICACIÓN DEL RIESGO DE LOS COLABORADORES SEGÚN CIRCULAR 017 E IDENTIFICACIÓN DE FUNCIONARIOS CON ANTECEDENTES DE ENFERMEDADES CRÓNICAS (HTA, DIABETES, IMUNOSUPRIMIDOS, ETC.)  PLAN DE COMUNICACIÓN DE EMERGENCIA, PROCEDIMIENTO PARA REPORTE DE PERSONAL SINTOMATOLÓGICO, SEGUIMIENTO DE CASOS SOSPECHOSOS Y CONFIRMADOS. </t>
  </si>
  <si>
    <t>CAPACITACIONES SOBRE PREVENCIÓN Y FACTORES DE RIESGO DE COVID-19, DIFUSIONES, SENSIBILIZACIONES, APP KUVANTY PARA REPORTE DE SÍNTOMAS, SOCIALIZACIÓN DE LINEAS DE EMERGENCIA DE LA ALCALDIA DE BOGOTÁ</t>
  </si>
  <si>
    <t>TÉTANOS, FIEBRE TIFOIDEA, RABIA</t>
  </si>
  <si>
    <t xml:space="preserve">MORDEDURAS DE PERROS, PICADURAS DE INSECTOS Y ZANCUDOS, DURANTE LOS DESPLAZAMIENTOS POR LA CIUDAD  </t>
  </si>
  <si>
    <t xml:space="preserve">HERIDAS, INFECCIONES, REACCIONES ALÉRGICAS, </t>
  </si>
  <si>
    <t>USO DE EPP, DIFUSIÓN DE MEDIDAS DE AUTOCUIDADO</t>
  </si>
  <si>
    <t xml:space="preserve">CERRAMIENTOS EN LAS OBRAS,
CAMPAÑAS DE FUMIGACIÓN </t>
  </si>
  <si>
    <t xml:space="preserve">CAPACITACIÓN EN USO CORRECTO DE ELEMENTOS DE PROTECCIÓN PERSONAL 
CAPACITACIÓN EN AUTOCUIDADO </t>
  </si>
  <si>
    <t xml:space="preserve">EXPOSICIÓN A CONTACTO CON VIRUS, BACTERIAS MORDEDURAS, PICADURAS, PARÁSITOS, RICKETSIAS. </t>
  </si>
  <si>
    <t>EXPOSICIÓN A CONTACTO CON VIRUS</t>
  </si>
  <si>
    <t>EXPOSICIÓN A CONTACTO CON VIRUS, BACTERIAS, HONGOS, MORDEDURAS, PICADURAS, PARÁSITOS, RICKETSIAS, FLUIDOS CORPORALES, EXCREMENTOS.</t>
  </si>
  <si>
    <t>DERMATOSIS, REACCIONES ALÉRGICAS, ENFERMEDADES INFECTOCONTAGIOSAS, ALTERACIONES EN LOS DIFERENTES  SISTEMAS.</t>
  </si>
  <si>
    <t>EXPOSICIÓN A VIRUS, BACTERIAS, PARÁSITOS Y HONGOS, PRESENTES EN EL AMBIENTE EN LAS LABORES DE LIMPIEZA, ASEO Y RECOLECCIÓN DE RESIDUOS</t>
  </si>
  <si>
    <t>INFECCIONES VIRALES Y BACTERIANAS.</t>
  </si>
  <si>
    <t xml:space="preserve">LIMPIEZA  Y DESINFECCIÓN DE ÁREAS DE TRABAJO </t>
  </si>
  <si>
    <t>ACTIVIDADES ENFOCADAS AL AUTOCUIDADO, USO DE EPP, DIFUSIÓN IDENTIFICACIÓN DE RIESGOS.</t>
  </si>
  <si>
    <t>SOCIALIZACIÓN DE NORMAS DE SEGURIDAD.</t>
  </si>
  <si>
    <t xml:space="preserve">GUANTES, TAPABOCAS, PETO
</t>
  </si>
  <si>
    <t>POSTURAS PROLONGADAS EN BÍPEDA DINÁMICA.</t>
  </si>
  <si>
    <t>POSTURAS PROLONGADAS EN BÍPEDA DINÁMICA: DESPLAZANDOSE POR PERIODOS DE TIEMPO PROLONGADO, GENERALMENTE CON HABITOS POSTURALES INCORRECTOS AL MANTENER LA MISMA POSTURA GENERANDO DESEQUILIBRIOS ESTRUCTURALES.</t>
  </si>
  <si>
    <t>FATIGA MUSCULAR, DORSALGIAS, LUMBALGIAS, LUMBOCIATIALGIA, ESCOLIOSIS, AUMENTO DE LA TENSIÓN LUMBAR</t>
  </si>
  <si>
    <t>DISCOPATIAS, HERNIAS DISCALES, ESCOLIOSIS</t>
  </si>
  <si>
    <t>POSIBILIDAD DE GENERAR ALTERNANCIA DE PESOS EN POSICIÓN BÍPEDA Y POSTURAS DE BÍPEDA A SEDENTE.</t>
  </si>
  <si>
    <t>RECOMENDACIÓN DE DESPLAZAMIENTOS POR TERRENOS REGULARES, POSIBILIDAD DE CONTROLAR EL ENTORNO DE TRABAJO.</t>
  </si>
  <si>
    <t>RUTINAS DE PAUSAS ACTIVAS. PERIODOS CORTOS DE DESCANSO PARA REALIZAR CAMBIOS POSTURALES. CAPACITACIONES EN HIGIENE POSTURAL. EXAMENES OCUPACIONALES.</t>
  </si>
  <si>
    <t>CAPACITACIÓN EN HIGIENE POSTURAL, PAUSAS ACTIVAS, FOMENTAR CULTURA DE AUTOCUIDADO, CONTINUAR CON LA EJECUCIÓN DE ACTIVIDADES DE PREVENCIÓN DE LESIONES OSTEOMUSCULARES.</t>
  </si>
  <si>
    <t xml:space="preserve"> POSICIÓN SEDENTE FRENTE AL COMPUTADOR.</t>
  </si>
  <si>
    <t xml:space="preserve"> TRABAJO ADMINISTRATIVO, QUE REQUIERE DIGITACIÓN PARA INTRODUCIR DATOS AL SISTEMA, ELABORAR INFORMES Y GENERAR COMUNICACIÓN VIRTUAL.</t>
  </si>
  <si>
    <t>POSICIÓN SEDENTE FRENTE AL COMPUTADOR .</t>
  </si>
  <si>
    <t xml:space="preserve"> TRABAJO ADMINISTRATIVO, QUE REQUIERE DIGITACIÓN PARA INTRODUCIR DATOS AL SISTEMA Y ELABORAR INFORMES.</t>
  </si>
  <si>
    <t xml:space="preserve"> TRABAJO ADMINISTRATIVO, QUE REQUIERE DIGITACIÓN.</t>
  </si>
  <si>
    <t>PESV, REVISIÓN TECNOMECÁNICA ACTUALIZADA</t>
  </si>
  <si>
    <t xml:space="preserve">RESOLUCIÓN 2844 DE 2007 - GATISST GATI- DME
Resolución 2400
GTC 290
Decreto 1443 de 2014
Decreto ley 1295 de 1996
</t>
  </si>
  <si>
    <t>MANIPULACIÓN MANUAL DE CARGAS</t>
  </si>
  <si>
    <t>FATIGA MUSCULAR, CERVICALGIAS, DORSALGIAS, LUMBALGIAS, ESPASMOS MUSCULARES.</t>
  </si>
  <si>
    <t>MANIPULACIÓN MANUAL DE CARGAS AL MOVILIZAR EQUIPOS DE COMPUTO E INSUMOS DE MANTENIMIENTO</t>
  </si>
  <si>
    <t>DISTRIBUCIÓN DE LAS CARGAS A MANIPULAR, RESPETANDO LOS PESOS MÁXIMOS. PAUTAS DE TRABAJO SEGURO</t>
  </si>
  <si>
    <t>USO DE AYUDAS MECÁNICAS PARA TRANSPORTE DE CARGAS SI POR SU VOLUMEN Y PESO NO SON MANIPULABLES.</t>
  </si>
  <si>
    <t>RUTINAS DE PAUSAS ACTIVAS Y PERIODOS DE DESCANSO DURANTE LA JORNADA LABORAL, QUE PERMITEN DISMINUIR LA SOBRECARGA MUSCULAR Y DISMINUIR TENSIONES - DIFUSIÓN DE MÉTODOS ADECUADOS DE LEVANTAMIENTO Y TRANSPORTE DE CARGAS, HIGIENE POSTURAL Y CUIDADOS DE COLUMNA. - POSIBILIDAD DE SOLICITAR AYUDA A OTROS COMPAÑEROS SI EL PESO DE LA CARGA ES EXCESIVO - USO DE EPP REQUERIDOS PARA LA ACTIVIDAD.- EXAMENES OCUPACIONALES.</t>
  </si>
  <si>
    <t>CAPACITACIÓN EN HIGIENE POSTURAL, PAUSAS ACTIVAS, FOMENTAR CULTURA DE AUTOCUIDADO, CONTINUAR CON LA EJECUCIÓN DE ACTIVIDADES DE PREVENCIÓN DE RIESGO BIOMECÁNICO.</t>
  </si>
  <si>
    <t xml:space="preserve">SEGURIDAD Y SALUD EN EL TRABAJO </t>
  </si>
  <si>
    <t>MANIPULACIÓN MANUAL DE CARGAS AL MOVILIZAR EQUIPOS DE COCINA E INSUMOS</t>
  </si>
  <si>
    <t>MANIPULACIÓN MANUAL DE CARGAS AL MOVILIZAR CAJAS, EQUIPOS, INSUMOS</t>
  </si>
  <si>
    <t>MANIPULACIÓN MANUAL DE CARGAS AL MOVILIZAR MÁQUINAS, EQUIPOS, HERRAMIENTAS E INSUMOS DE MANTENIMIENTO</t>
  </si>
  <si>
    <t>MANIPULACIÓN MANUAL DE CARGAS AL MOVILIZAR CAJAS, CARPETAS, DOCUMENTOS Y PAPELERIA</t>
  </si>
  <si>
    <t>SOBRECARGAS Y POSTURAS FORZADAS AL MANIPULAR INSUMOS Y EQUIPOS</t>
  </si>
  <si>
    <t>SÍNDROME DOLOROSO DORSO LUMBAR, SÍNTOMAS NEUROLÓGICOS Y ALGIAS DE ESFUERZO</t>
  </si>
  <si>
    <t>POSTURAS FORZADAS EN TRONCO AL REALIZAR ACTIVIDADES DE LIMPIEZA Y ASEO</t>
  </si>
  <si>
    <t>DISCOPATÍAS, HERNIAS DISCALES, ESCOLIOSIS</t>
  </si>
  <si>
    <t>ESTABLECER PROCEDIMIENTOS PARA LIMPIEZA Y ASEO</t>
  </si>
  <si>
    <t>RUTINAS DE PAUSAS ACTIVAS. PERIODOS CORTOS DE DESCANSO PARA REALIZAR CAMBIOS POSTURALES. CAPACITACIONES EN HIGIENE POSTURAL, CUIDADO DE COLUMNA Y PREVENCIÓN DE ALTERACIONES OSTEOMUSCULARES. EXÁMENES OCUPACIONALES.</t>
  </si>
  <si>
    <t xml:space="preserve"> PROCEDIMIENTOS PARA LA CORRECTA EJECUCIÓN DE LAS TAREAS</t>
  </si>
  <si>
    <t>CAPACITACIÓN EN HIGIENE POSTURAL, PAUSAS ACTIVAS, FOMENTAR CULTURA DE AUTOCUIDADO, IMPLEMENTACIÓN DE ACTIVIDADES DE PREVENCIÓN DE RIESGO BIOMECÁNICO.</t>
  </si>
  <si>
    <t>ALMACENAMIENTO EN PLANOS</t>
  </si>
  <si>
    <t>SOBRECARGAS Y POSTURAS FORZADAS AL REALIZAR ACTIVIDADES DE MANTENIMIENTO EN PLANOS POR FUERA DE LA ZONA DE CONFORT</t>
  </si>
  <si>
    <t>SÍNDROME DOLOROSO LUMBAR, SÍNTOMAS NEUROLÓGICOS Y ALGIAS DE ESFUERZO</t>
  </si>
  <si>
    <t>IMPLEMENTACIÓN DE ESCALERAS DE UNO, DOS Y TRES PASOS SEGÚN SE REQUIERA.</t>
  </si>
  <si>
    <t>ADECUADAS TÉCNICAS DE ALMACENAMIENTO EN PLANOS</t>
  </si>
  <si>
    <t>RUTINAS DE PAUSAS ACTIVAS. PERIODOS CORTOS DE DESCANSO PARA REALIZAR CAMBIOS POSTURALES. CAPACITACIONES EN HIGIENE POSTURAL, CUIDADO DE COLUMNA Y PREVENCIÓN DE ALTERACIONES OSTEOMUSCULARES. EXAMENES OCUPACIONALES.</t>
  </si>
  <si>
    <t xml:space="preserve">REVISION DE DOCUMENTACION, FOLEO DE CARPETAS Y ESCRITURA EN PAPELERIA REVISIÓN  Y ARCHIVO DE DOCUMENTOS </t>
  </si>
  <si>
    <t>POSTURAS PROLONGADAS: TRABAJO ADMINISTRATIVO, EN EL QUE PREDOMINA LA POSICIÓN SEDENTE.</t>
  </si>
  <si>
    <t>CONDUCCIÓN DE VEHICULOS</t>
  </si>
  <si>
    <t>CERVICALGIAS, DORSALGIAS, LUMBALGIAS, ESPASMOS MUSCULARES,  EDEMA O ADORMECIMIENTO EN MIEMBROS INFERIORES</t>
  </si>
  <si>
    <t>REVISIONES PERIÓDICAS AL VEHÍCULO, GARANTIZANDO LA BUENA CONDICIÓN DE ESTOS PARA REALIZAR AJUSTES DE POSTURA.</t>
  </si>
  <si>
    <t xml:space="preserve"> RUTINAS DE PAUSAS ACTIVAS. PERIODOS CORTOS DE DESCANSO PARA REALIZAR CAMBIOS POSTURALES. CAPACITACIONES EN HIGIENE POSTURAL Y ERGONOMÍA AL CONDUCIR. EXAMENES OCUPACIONALES. </t>
  </si>
  <si>
    <t>POSTURA MANTENIDA</t>
  </si>
  <si>
    <t>MOVIMIENTOS CONTINUOS Y /O REPETITIVOS</t>
  </si>
  <si>
    <t>MOVIMIENTOS CONTINUOS Y/O REPETITIVOSAL REALIZAR MANIPULACIONES VARIADAS EN ACTIVIDADES DE ASEO, LIMPIEZA Y DESINFECCIÓN</t>
  </si>
  <si>
    <t>RUTINAS DE PAUSAS ACTIVAS. CAPACITACIONES EN HIGIENE POSTURAL Y CUIDADO DE MIEMBROS SUPERIORES,  EXAMENES OCUPACIONALES.</t>
  </si>
  <si>
    <t>ESTABLECER PROGRAMAS DE VIGILANCIA MÉDICA. VERIFICAR EL USO CORRECTO Y ESTADO DE LOS ELEMENTOS DE PROTECCIÓN PERSONAL. IMPLEMENTACIÓN DE PROGRAMA PARA EL MANEJO SEGURO DE PRODUCTOS QUÍMICOS.</t>
  </si>
  <si>
    <t xml:space="preserve">
REVISIÓN DE FICHAS TOXICOLÓGICAS Y HOJAS DE SEGURIDAD DE LAS SUSTANCIAS QUÍMICAS.                                                                                                            ACTUALIZACIÓN DE MATRIZ DE EPP.
</t>
  </si>
  <si>
    <t>LESIÓN DEL SISTEMA NERVIOSO CENTRAL</t>
  </si>
  <si>
    <t>FICHA DE SEGURIDAD DE PRODUCTOS VISIBLE, SOCIALIZADA</t>
  </si>
  <si>
    <t>DOTACIÓN Y CAPACITACIÓN EN USO DE EPP ADECUADOS.</t>
  </si>
  <si>
    <t>SÓLIDOS, LÍQUIDOS, GASES Y VAPORES</t>
  </si>
  <si>
    <t xml:space="preserve">
EXPOSICIÓN Y/O CONTACTO CON SUSTANCIAS QUÍMICAS</t>
  </si>
  <si>
    <t>INTOXICACIÓN</t>
  </si>
  <si>
    <t xml:space="preserve">NEUMOCONIOSIS,  ASMA PROFESIONAL, EPOC. </t>
  </si>
  <si>
    <t>RINITIS, TOS, ALERGIAS</t>
  </si>
  <si>
    <t>LIMPIEZA Y DESINFECCIÓN DE SUPERFICIES</t>
  </si>
  <si>
    <t>DIFUSIÓN EN IDENTIFICACIÓN DE RIESGOS, USO DE EPP</t>
  </si>
  <si>
    <t>EXPOSICIÓN A SUSTANCIAS QUÍMICAS</t>
  </si>
  <si>
    <t xml:space="preserve">USO DE SUSTANCIAS QUÍMICAS PARA REALIZAR LIMPIEZA DE TECLADOS, VIDEO TERMINALES Y CPU </t>
  </si>
  <si>
    <t>RESEQUEDAD EN LA PIEL</t>
  </si>
  <si>
    <t>DISFONIAS, AFONIAS</t>
  </si>
  <si>
    <t>GASTRITIS, IRRITACIONES FARINGEAS</t>
  </si>
  <si>
    <t>PERIODOS DE DESCANSO DURANTE LA JORNADA LABORAL, PROMOCIÓN DE LA EJECUCIÓN DE EJERCICIOS RESPIRATORIOS E HIGIENE VOCAL</t>
  </si>
  <si>
    <t xml:space="preserve">AUTOREGULACIÓN DE LAS ACTIVIDADES </t>
  </si>
  <si>
    <t>EXPOSICIÓN A RUIDO INTERMITENTE GENERADO POR DIALOGO DE PERSONAS EN  LOS DIFERENTES MÓDULOS DE TRABAJO</t>
  </si>
  <si>
    <t>PAUSAS ACTIVAS VISUALES, EXÁMENES VISUALES Y SUS RESPECTIVOS CONTROLES</t>
  </si>
  <si>
    <t>CORTINAS, PERSIANAS O SISTEMAS BLACK OUT, DIFUSORES EN VENTANAS.</t>
  </si>
  <si>
    <t>MONITORES CON FILTRO DE PROTECCIÓN, POSIBILIDAD DE GRADUAR EL BRILLO DE LAS PANTALLAS</t>
  </si>
  <si>
    <t xml:space="preserve">Realizar las actividades  necesarias relacionadas con la escuela del Espació Público </t>
  </si>
  <si>
    <t xml:space="preserve">ESTRATEGICO </t>
  </si>
  <si>
    <t>LABORES ADMINISTRATIVAS EN LA AV  CL 32 16-07</t>
  </si>
  <si>
    <t xml:space="preserve">INSTALACIONES DEL DADEP PISO 15, 16 Y, VENTANILLA DADEP CAD PISO 1 Y ESCUELA DEL ESPACIO PÚBLICO </t>
  </si>
  <si>
    <t>FATIGA MUSCULAR, DOLOR, ADORMECIMIENTO, HORMIGUEO, EDEMA Y/O PÉRDIDA DE LA FUERZA EN LAS MANOS</t>
  </si>
  <si>
    <t>MANEJO DE EQUIPOS Y HERRAMIENTAS DE OFICINA</t>
  </si>
  <si>
    <t>ACTIVIDADES DESPLAZÁNDOSE EN LA VÍA PÚBLICA CON EXPOSICIÓN A: ROBOS, ATRACOS, ATENTADOS, ALTERACIÓN DEL ORDEN PÚBLICO.</t>
  </si>
  <si>
    <t>RIESGOS DERIVADOS DE LAS RELACIONES ENTRE COLABORADORES</t>
  </si>
  <si>
    <t>PROBLEMAS DE COMUNICACION, POSICIONES PERSONALES Y LABORALES DIVERGENTES</t>
  </si>
  <si>
    <t>MATERIALIZACIÓN DE SITUACIONES DE ACOSO LABORAL, FATIGA, ESTRÉS, ANSIEDAD Y/O DEPRESIÓN, TRASTORNOS DEL APARATO DIGESTIVO Y/O SISTEMA NERVIOSO</t>
  </si>
  <si>
    <t>ENFERMEDAD FÍSICA O MENTAL DISCAPACITANTE, DAÑO FÍSICO POR SITUACIONES DE VIOLENCIA</t>
  </si>
  <si>
    <t>ACTIVIDADES PREVENTIVAS DE PROMOCIÓN DEL CLIMA LABORAL, ESTRATEGIAS DE COMUNICACIÓN ASERTIVA.</t>
  </si>
  <si>
    <t>POLÍTICA DE DESCONEXIÓN EN ESPACIOS NO LABORALES,  RUTINAS DE PAUSAS ACTIVAS, ESTRATEGIAS DE FOMENTO DE ADAPTACIÓN AL CAMBIO Y A LA DIVERSIDAD</t>
  </si>
  <si>
    <t>SEGURIDAD Y SALUD EN EL TRABAJO.
COMITÉ DE CONVIVENCIA LABORAL
COLABORADOR</t>
  </si>
  <si>
    <t>CIRCULAR 20211300000035 DE 2021
CIRCULAR 20211300000075 DE 2021</t>
  </si>
  <si>
    <t>DECRETO 478 DE 2021
DECRETO 1252 DE 2021
LEY 1383 DE 2010 CODIGO NACIONAL DE TRANSITO.
LEY 769
RESOLUCIÓN 19200</t>
  </si>
  <si>
    <t xml:space="preserve">
RESOLUCIÓN 773 DE 2021
DECRETO 1347 DE 2021
DECRETO 1630 DE 2021
RESOLUCIÓN 666 DE 2020
DECRETO 1609 DE 2002
Ley 9 de 1979
NORMA NFPA 704 </t>
  </si>
  <si>
    <t>MANEJO DE PERSONAL EXTERNO CON EXPOSICIÓN A SITUACIONES DE AGRESIÓN FÍSICA, ROBOS, ATRACOS, ATENTADOS</t>
  </si>
  <si>
    <t>LEY  400 DE 1997 NSR - 10
RESOLUCIÓN 3316 DE 2019
RESOLUCIÓN 0312 DE 2019
DECRETO 2157 DE 2017
LEY 1831 DE 2017
DECRETO 1076 DE 2015
DECRETO 1072 DE 2015
RESOLUCIÓN 221 DE 2014
RESOLUCIÓN 92 DE 2014
DECRETO 1974 DE 2013
LEY 1575 DE 2012
LEY 1523 DE 2012
DECRETO 663 DE 2011
DECRETO 3888 DE 2007
RESOLUCIÓN 705 DE 2007
DECRETO 451 DE 2005
RESOLUCIÓN 2400 DE 1979</t>
  </si>
  <si>
    <t>SEGURIDAD Y SALUD EN EL TRABAJO
BRIGADA DE EMERGENCIAS</t>
  </si>
  <si>
    <t>CARACTERISTICAS DE LA ORGANIZACIÓN DEL TRABAJO</t>
  </si>
  <si>
    <t>COMUNICACIÓN, TECNOLOGÍA, ORGANIZACIÓN DEL TRABAJO, DEMANDAS CUALITATIVAS Y CUANTITATIVAS DE LA LABOR</t>
  </si>
  <si>
    <t>CARACTERÍSTICAS DEL GRUPO SOCIAL DEL TRABAJO</t>
  </si>
  <si>
    <t>RELACIONES, COHESIÓN, CALIDAD DE INTERACCIONES, TRABAJO EN EQUIPO</t>
  </si>
  <si>
    <t>ANSIEDAD, AGRESIVIDAD,  FATIGA, NEURALGIAS</t>
  </si>
  <si>
    <t>DEPRESIÓN, ALCOHOLISMO, CONSUMO DE SUSTANCIAS PSSICOACTIVAS, TRASTORNOS CIRCULATORIOS, ENVEJECIMIENTO PREMATURO</t>
  </si>
  <si>
    <t>IRRITABILIDAD, FALTA DE ENERGÍS, CEFALEAS, MAREOS, INSOMNIOS, PROBLEMAS DIGESTIVOS</t>
  </si>
  <si>
    <t>DEPRESIÓN, ALTERACIONES GASTRICAS Y CARDIOVASCULARES, TRASTORNOS MUSCULOESQUELÉTICOS</t>
  </si>
  <si>
    <t>FOMENTAR ESTRATEGIAS DE COMUNICACIÓN ENTRE LOS DISTINTOS NIVELES, 
MEJORA DE LA CALIDAD DE LAS RELACIONES LABORALES</t>
  </si>
  <si>
    <t>ADECUACIÓN DE CARGA Y RITMO DE TRABAJO
CANALES DE COMUNICACIÓN ADECUADOS</t>
  </si>
  <si>
    <t>ESTRATEGIAS PARA FOMENTAR EL TRATO EQUITATIVO Y COOPERACIÓN ENTRE EQUIPOS DE TRABAJO</t>
  </si>
  <si>
    <t>ESTRATEGIAS PARA FOMENTAR LA ADECUADA ORGANIZACIÓN DE TRABAJO</t>
  </si>
  <si>
    <t>RUIDO</t>
  </si>
  <si>
    <t xml:space="preserve">RUIDO AMBIENTAL INTERMITENTE GENERADO POR LA INTERACCIÓN CON PUBLICO, CONVERSACIONES. </t>
  </si>
  <si>
    <t xml:space="preserve">EXAMENES MÉDICO OCUPACIONALES </t>
  </si>
  <si>
    <t>RESOLUCIÓN 181294 
RESOLUCIÓN 180498 
RESOLUCIÓN 200498
RESOLUCIÓN 2550 DE 2020
RESOLUCIÓN 40031 DE 2021
RESOLUCIÓN 5018 DE 2019
RESOLUCIÓN 90708 DE 2013
DECRETO 1073 DE 2015
Anexo General del RETIE 2013
Manual del contratista Permisos de trabajo Electricos 
ATS para trabajos electricos</t>
  </si>
  <si>
    <r>
      <t xml:space="preserve">ENCUESTA PARA IDENTIFICACIÓN DE RIESGO PSICOSOCIAL DERIVADO DE LA SITUACIÓN DE PANDEMIA </t>
    </r>
    <r>
      <rPr>
        <sz val="8"/>
        <color rgb="FFFF0000"/>
        <rFont val="Calibri"/>
        <family val="2"/>
      </rPr>
      <t xml:space="preserve">- </t>
    </r>
    <r>
      <rPr>
        <sz val="8"/>
        <rFont val="Calibri"/>
        <family val="2"/>
      </rPr>
      <t>MANEJO DE ACTIVIDADES 70% MEDIANTE LA FIGURA DE TRABAJO EN CASA Y 30% PRESENCIALES, QUE PODRÁN VARIAR, DE ACUERDO A LAS INDICACIONES QUE BRINDE LA ALCALDÍA MAYOR DE BOGOTÁ</t>
    </r>
  </si>
  <si>
    <r>
      <t>NORMAS DE SEGURIDAD SOCIALIZADAS Y PUBLICADAS, SEÑALIZACIÓN PREVENTIVA,</t>
    </r>
    <r>
      <rPr>
        <sz val="8"/>
        <color theme="9" tint="-0.249977111117893"/>
        <rFont val="Calibri"/>
        <family val="2"/>
      </rPr>
      <t xml:space="preserve"> </t>
    </r>
    <r>
      <rPr>
        <sz val="8"/>
        <rFont val="Calibri"/>
        <family val="2"/>
      </rPr>
      <t>INSPECCIONES DE SEGURIDAD</t>
    </r>
  </si>
  <si>
    <r>
      <t xml:space="preserve">ENCUESTA PARA IDENTIFICACIÓN DE RIESGO PSICOSOCIAL DERIVADO DE LA SITUACIÓN DE PANDEMIA </t>
    </r>
    <r>
      <rPr>
        <sz val="8"/>
        <color rgb="FFFF0000"/>
        <rFont val="Calibri"/>
        <family val="2"/>
        <scheme val="minor"/>
      </rPr>
      <t xml:space="preserve">- </t>
    </r>
    <r>
      <rPr>
        <sz val="8"/>
        <rFont val="Calibri"/>
        <family val="2"/>
        <scheme val="minor"/>
      </rPr>
      <t>MANEJO DE ACTIVIDADES 70% MEDIANTE LA FIGURA DE TRABAJO EN CASA Y 30% PRESENCIALES, QUE PODRÁN VARIAR, DE ACUERDO A LAS INDICACIONES QUE BRINDE LA ALCALDÍA MAYOR DE BOGOTÁ</t>
    </r>
  </si>
  <si>
    <r>
      <t>NORMAS DE SEGURIDAD SOCIALIZADAS Y PUBLICADAS, SEÑALIZACIÓN PREVENTIVA,</t>
    </r>
    <r>
      <rPr>
        <sz val="8"/>
        <color theme="9" tint="-0.249977111117893"/>
        <rFont val="Calibri"/>
        <family val="2"/>
        <scheme val="minor"/>
      </rPr>
      <t xml:space="preserve"> </t>
    </r>
    <r>
      <rPr>
        <sz val="8"/>
        <rFont val="Calibri"/>
        <family val="2"/>
        <scheme val="minor"/>
      </rPr>
      <t>INSPECCIONES DE SEGURIDAD</t>
    </r>
  </si>
  <si>
    <t xml:space="preserve">MANTENIMIENTO A  LA INFRAESTRUCTURA Y A LAS INSTALACIONES </t>
  </si>
  <si>
    <t xml:space="preserve">REALIZAR MANTENIMIENTO PREVENTIVO Y CORRECTIVO A ASCENSORES DE ACUERDO  CON LAS NORMAS TECNICAS COLOMBIANAS </t>
  </si>
  <si>
    <t>SE CUENTA CON PERSONAL DE SEGURIDAD CAPACITADO</t>
  </si>
  <si>
    <t>GARANTIZAR ADECUADA VENTILACIÓN EN ÁREAS COMUNES</t>
  </si>
  <si>
    <t xml:space="preserve">TIPS SOBRE AUTOCUIDADO </t>
  </si>
  <si>
    <t xml:space="preserve">TIPS SOBRE EL USO ADECUADO DE LOS ASCENSORES </t>
  </si>
  <si>
    <t xml:space="preserve">TIPS DE AUTOCUIDADO </t>
  </si>
  <si>
    <t xml:space="preserve">CAMPAÑA PARA REDUCCIÓN DEL RUIDO.
</t>
  </si>
  <si>
    <t xml:space="preserve">DEFENSORES SAI </t>
  </si>
  <si>
    <t>CASA DEL ESPACIO PÚBLICO</t>
  </si>
  <si>
    <t xml:space="preserve">Circular 047 de 2021
Circular 022 de 2021
Circular 017 de 2020
Circular Conjunta 02 de 2021
Circular Externa 010 de 2020
Circular Externa 0335 de 2020
Circular Externa 355 de 2020
Decreto 466 de 2021
Decreto 614 de 2020
Decreto 655 de 2020
Directiva Presidencial 04 de 2021
Resolución 350 de 2022
Resolución 666 de 2022
Resolución 692 de 2022
Resolución 1887 de 2021
Resolución 42817 de 2020
Resolución 992 de 2020
Resolución 42817 de 2020
Resolución 1174de 2020
Resolución 1248 de 2020
</t>
  </si>
  <si>
    <t>Actualización 29-06-2022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</si>
</sst>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1"/>
      <color theme="1"/>
      <name val="Calibri"/>
      <family val="2"/>
      <scheme val="minor"/>
    </font>
    <font>
      <sz val="11"/>
      <color theme="1"/>
      <name val="Calibri"/>
      <family val="2"/>
      <scheme val="minor"/>
    </font>
    <font>
      <sz val="10"/>
      <name val="Arial"/>
      <family val="2"/>
    </font>
    <font>
      <b/>
      <sz val="16"/>
      <name val="Trebuchet MS"/>
      <family val="2"/>
    </font>
    <font>
      <b/>
      <sz val="9"/>
      <name val="Trebuchet MS"/>
      <family val="2"/>
    </font>
    <font>
      <sz val="12"/>
      <name val="Trebuchet MS"/>
      <family val="2"/>
    </font>
    <font>
      <b/>
      <sz val="10"/>
      <name val="Trebuchet MS"/>
      <family val="2"/>
    </font>
    <font>
      <b/>
      <sz val="10"/>
      <color indexed="8"/>
      <name val="Trebuchet MS"/>
      <family val="2"/>
    </font>
    <font>
      <sz val="10"/>
      <color indexed="8"/>
      <name val="Trebuchet MS"/>
      <family val="2"/>
    </font>
    <font>
      <sz val="8"/>
      <color indexed="8"/>
      <name val="Trebuchet MS"/>
      <family val="2"/>
    </font>
    <font>
      <sz val="8"/>
      <name val="Trebuchet MS"/>
      <family val="2"/>
    </font>
    <font>
      <b/>
      <sz val="8"/>
      <name val="Trebuchet MS"/>
      <family val="2"/>
    </font>
    <font>
      <sz val="10"/>
      <name val="Trebuchet MS"/>
      <family val="2"/>
    </font>
    <font>
      <b/>
      <sz val="11"/>
      <name val="Trebuchet MS"/>
      <family val="2"/>
    </font>
    <font>
      <b/>
      <sz val="10"/>
      <name val="Arial"/>
      <family val="2"/>
    </font>
    <font>
      <sz val="10"/>
      <name val="Trebuchet MS"/>
      <family val="2"/>
    </font>
    <font>
      <sz val="12"/>
      <name val="Trebuchet MS"/>
      <family val="2"/>
    </font>
    <font>
      <b/>
      <sz val="10"/>
      <color indexed="8"/>
      <name val="Trebuchet MS"/>
      <family val="2"/>
    </font>
    <font>
      <sz val="10"/>
      <color indexed="8"/>
      <name val="Trebuchet MS"/>
      <family val="2"/>
    </font>
    <font>
      <u/>
      <sz val="10"/>
      <color theme="10"/>
      <name val="Arial"/>
      <family val="2"/>
    </font>
    <font>
      <sz val="10"/>
      <color theme="1"/>
      <name val="Trebuchet MS"/>
      <family val="2"/>
    </font>
    <font>
      <sz val="11"/>
      <color rgb="FFFFFFFF"/>
      <name val="Calibri"/>
      <family val="2"/>
    </font>
    <font>
      <sz val="10"/>
      <color rgb="FF000000"/>
      <name val="Calibri"/>
      <family val="2"/>
      <scheme val="minor"/>
    </font>
    <font>
      <sz val="10"/>
      <color theme="1"/>
      <name val="Calibri"/>
      <family val="2"/>
      <scheme val="minor"/>
    </font>
    <font>
      <sz val="8"/>
      <color rgb="FF000000"/>
      <name val="Arial"/>
      <family val="2"/>
    </font>
    <font>
      <sz val="8"/>
      <name val="Arial"/>
    </font>
    <font>
      <sz val="8"/>
      <name val="Arial"/>
      <family val="2"/>
    </font>
    <font>
      <u/>
      <sz val="11"/>
      <color theme="10"/>
      <name val="Calibri"/>
      <family val="2"/>
      <scheme val="minor"/>
    </font>
    <font>
      <sz val="8"/>
      <color indexed="8"/>
      <name val="Calibri"/>
      <family val="2"/>
    </font>
    <font>
      <sz val="8"/>
      <name val="Calibri"/>
      <family val="2"/>
    </font>
    <font>
      <sz val="8"/>
      <color rgb="FF000000"/>
      <name val="Calibri"/>
      <family val="2"/>
    </font>
    <font>
      <sz val="10"/>
      <color indexed="8"/>
      <name val="Calibri"/>
      <family val="2"/>
    </font>
    <font>
      <b/>
      <sz val="8"/>
      <name val="Calibri"/>
      <family val="2"/>
    </font>
    <font>
      <sz val="8"/>
      <color rgb="FFFF0000"/>
      <name val="Calibri"/>
      <family val="2"/>
    </font>
    <font>
      <b/>
      <sz val="8"/>
      <color indexed="8"/>
      <name val="Calibri"/>
      <family val="2"/>
    </font>
    <font>
      <sz val="8"/>
      <color theme="1"/>
      <name val="Calibri"/>
      <family val="2"/>
    </font>
    <font>
      <sz val="8"/>
      <color theme="9" tint="-0.249977111117893"/>
      <name val="Calibri"/>
      <family val="2"/>
    </font>
    <font>
      <sz val="8"/>
      <color indexed="8"/>
      <name val="Calibri"/>
      <family val="2"/>
      <scheme val="minor"/>
    </font>
    <font>
      <sz val="8"/>
      <name val="Calibri"/>
      <family val="2"/>
      <scheme val="minor"/>
    </font>
    <font>
      <sz val="8"/>
      <color rgb="FF000000"/>
      <name val="Calibri"/>
      <family val="2"/>
      <scheme val="minor"/>
    </font>
    <font>
      <sz val="10"/>
      <color indexed="8"/>
      <name val="Calibri"/>
      <family val="2"/>
      <scheme val="minor"/>
    </font>
    <font>
      <b/>
      <sz val="8"/>
      <name val="Calibri"/>
      <family val="2"/>
      <scheme val="minor"/>
    </font>
    <font>
      <sz val="8"/>
      <color rgb="FFFF0000"/>
      <name val="Calibri"/>
      <family val="2"/>
      <scheme val="minor"/>
    </font>
    <font>
      <b/>
      <sz val="10"/>
      <name val="Calibri"/>
      <family val="2"/>
      <scheme val="minor"/>
    </font>
    <font>
      <sz val="10"/>
      <name val="Calibri"/>
      <family val="2"/>
      <scheme val="minor"/>
    </font>
    <font>
      <b/>
      <sz val="8"/>
      <color indexed="8"/>
      <name val="Calibri"/>
      <family val="2"/>
      <scheme val="minor"/>
    </font>
    <font>
      <sz val="8"/>
      <color theme="1"/>
      <name val="Calibri"/>
      <family val="2"/>
      <scheme val="minor"/>
    </font>
    <font>
      <sz val="8"/>
      <color theme="9" tint="-0.249977111117893"/>
      <name val="Calibri"/>
      <family val="2"/>
      <scheme val="minor"/>
    </font>
    <font>
      <b/>
      <sz val="10"/>
      <color indexed="8"/>
      <name val="Calibri"/>
      <family val="2"/>
      <scheme val="minor"/>
    </font>
    <font>
      <b/>
      <sz val="8"/>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9">
    <xf numFmtId="0" fontId="0" fillId="0" borderId="0"/>
    <xf numFmtId="0" fontId="20" fillId="0" borderId="0" applyNumberForma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xf numFmtId="0" fontId="28" fillId="0" borderId="0" applyNumberFormat="0" applyFill="0" applyBorder="0" applyAlignment="0" applyProtection="0"/>
  </cellStyleXfs>
  <cellXfs count="352">
    <xf numFmtId="0" fontId="0" fillId="0" borderId="0" xfId="0"/>
    <xf numFmtId="0" fontId="6" fillId="2" borderId="0" xfId="0" applyFont="1" applyFill="1" applyBorder="1"/>
    <xf numFmtId="0" fontId="6" fillId="2" borderId="0" xfId="0" applyFont="1" applyFill="1"/>
    <xf numFmtId="0" fontId="13" fillId="2" borderId="0" xfId="0" applyFont="1" applyFill="1"/>
    <xf numFmtId="0" fontId="13" fillId="2" borderId="0" xfId="0" applyFont="1" applyFill="1" applyAlignment="1"/>
    <xf numFmtId="0" fontId="13" fillId="2" borderId="0" xfId="0" applyFont="1" applyFill="1" applyAlignment="1">
      <alignment horizontal="center" vertical="center"/>
    </xf>
    <xf numFmtId="0" fontId="11"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justify" vertical="center" wrapText="1"/>
    </xf>
    <xf numFmtId="0" fontId="12"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10" fillId="2" borderId="1" xfId="0" applyFont="1" applyFill="1" applyBorder="1" applyAlignment="1">
      <alignment vertical="center" wrapText="1"/>
    </xf>
    <xf numFmtId="0" fontId="13" fillId="2" borderId="6" xfId="0" applyFont="1" applyFill="1" applyBorder="1"/>
    <xf numFmtId="0" fontId="13" fillId="2" borderId="7" xfId="0" applyFont="1" applyFill="1" applyBorder="1"/>
    <xf numFmtId="0" fontId="13" fillId="2" borderId="7" xfId="0" applyFont="1" applyFill="1" applyBorder="1" applyAlignment="1"/>
    <xf numFmtId="0" fontId="13" fillId="2" borderId="7" xfId="0" applyFont="1" applyFill="1" applyBorder="1" applyAlignment="1">
      <alignment horizontal="center" vertical="center"/>
    </xf>
    <xf numFmtId="0" fontId="13" fillId="2" borderId="8" xfId="0" applyFont="1" applyFill="1" applyBorder="1"/>
    <xf numFmtId="0" fontId="13" fillId="2" borderId="9" xfId="0" applyFont="1" applyFill="1" applyBorder="1"/>
    <xf numFmtId="0" fontId="13" fillId="2" borderId="0" xfId="0" applyFont="1" applyFill="1" applyBorder="1"/>
    <xf numFmtId="0" fontId="13" fillId="2" borderId="0" xfId="0" applyFont="1" applyFill="1" applyBorder="1" applyAlignment="1"/>
    <xf numFmtId="0" fontId="13" fillId="2" borderId="0" xfId="0" applyFont="1" applyFill="1" applyBorder="1" applyAlignment="1">
      <alignment horizontal="center" vertical="center"/>
    </xf>
    <xf numFmtId="0" fontId="13" fillId="2" borderId="10" xfId="0" applyFont="1" applyFill="1" applyBorder="1"/>
    <xf numFmtId="0" fontId="13" fillId="2" borderId="11" xfId="0" applyFont="1" applyFill="1" applyBorder="1"/>
    <xf numFmtId="0" fontId="13" fillId="2" borderId="12" xfId="0" applyFont="1" applyFill="1" applyBorder="1"/>
    <xf numFmtId="0" fontId="13" fillId="2" borderId="12" xfId="0" applyFont="1" applyFill="1" applyBorder="1" applyAlignment="1"/>
    <xf numFmtId="0" fontId="13" fillId="2" borderId="12" xfId="0" applyFont="1" applyFill="1" applyBorder="1" applyAlignment="1">
      <alignment horizontal="center" vertical="center"/>
    </xf>
    <xf numFmtId="0" fontId="13" fillId="2" borderId="13" xfId="0" applyFont="1" applyFill="1" applyBorder="1"/>
    <xf numFmtId="0" fontId="21" fillId="0" borderId="1" xfId="0" applyFont="1" applyBorder="1" applyAlignment="1">
      <alignment vertical="center"/>
    </xf>
    <xf numFmtId="0" fontId="21" fillId="0" borderId="1" xfId="0" applyFont="1" applyBorder="1" applyAlignment="1">
      <alignment vertical="center" wrapText="1"/>
    </xf>
    <xf numFmtId="0" fontId="0" fillId="2" borderId="0" xfId="0" applyFill="1"/>
    <xf numFmtId="0" fontId="0" fillId="2" borderId="0" xfId="0" applyFill="1" applyAlignment="1">
      <alignment wrapText="1"/>
    </xf>
    <xf numFmtId="0" fontId="9" fillId="2" borderId="1" xfId="0" applyFont="1" applyFill="1" applyBorder="1" applyAlignment="1">
      <alignment vertical="center" wrapText="1"/>
    </xf>
    <xf numFmtId="0" fontId="9" fillId="2" borderId="4" xfId="0" applyFont="1" applyFill="1" applyBorder="1" applyAlignment="1">
      <alignment vertical="center" wrapText="1"/>
    </xf>
    <xf numFmtId="0" fontId="9" fillId="2" borderId="1" xfId="0" applyFont="1" applyFill="1" applyBorder="1" applyAlignment="1">
      <alignment horizontal="center" vertical="center" wrapText="1"/>
    </xf>
    <xf numFmtId="0" fontId="6" fillId="2" borderId="16" xfId="0" applyFont="1" applyFill="1" applyBorder="1"/>
    <xf numFmtId="0" fontId="6" fillId="2" borderId="18" xfId="0" applyFont="1" applyFill="1" applyBorder="1"/>
    <xf numFmtId="0" fontId="6" fillId="2" borderId="19" xfId="0" applyFont="1" applyFill="1" applyBorder="1"/>
    <xf numFmtId="0" fontId="13" fillId="2" borderId="16" xfId="0" applyFont="1" applyFill="1" applyBorder="1"/>
    <xf numFmtId="0" fontId="9" fillId="2" borderId="17" xfId="0" applyFont="1" applyFill="1" applyBorder="1" applyAlignment="1">
      <alignment vertical="center" wrapText="1"/>
    </xf>
    <xf numFmtId="0" fontId="13" fillId="2" borderId="18" xfId="0" applyFont="1" applyFill="1" applyBorder="1"/>
    <xf numFmtId="0" fontId="9" fillId="2" borderId="20" xfId="0" applyFont="1" applyFill="1" applyBorder="1" applyAlignment="1">
      <alignment vertical="center" wrapText="1"/>
    </xf>
    <xf numFmtId="0" fontId="13" fillId="2" borderId="19" xfId="0" applyFont="1" applyFill="1" applyBorder="1"/>
    <xf numFmtId="0" fontId="9" fillId="2" borderId="21" xfId="0" applyFont="1" applyFill="1" applyBorder="1" applyAlignment="1">
      <alignment vertical="center" wrapText="1"/>
    </xf>
    <xf numFmtId="0" fontId="11" fillId="2" borderId="15" xfId="0" applyFont="1" applyFill="1" applyBorder="1" applyAlignment="1" applyProtection="1">
      <alignment horizontal="center" vertical="center" wrapText="1"/>
      <protection locked="0"/>
    </xf>
    <xf numFmtId="0" fontId="0" fillId="0" borderId="19" xfId="0" applyBorder="1"/>
    <xf numFmtId="0" fontId="6" fillId="2" borderId="1" xfId="0" applyFont="1" applyFill="1" applyBorder="1"/>
    <xf numFmtId="0" fontId="6" fillId="2" borderId="12" xfId="0" applyFont="1" applyFill="1" applyBorder="1"/>
    <xf numFmtId="0" fontId="22" fillId="0" borderId="0" xfId="0" applyFont="1" applyAlignment="1">
      <alignment horizontal="left"/>
    </xf>
    <xf numFmtId="0" fontId="0" fillId="2" borderId="0" xfId="0" applyFill="1" applyBorder="1"/>
    <xf numFmtId="0" fontId="21" fillId="2" borderId="1" xfId="0" applyFont="1" applyFill="1" applyBorder="1" applyAlignment="1">
      <alignment vertical="center"/>
    </xf>
    <xf numFmtId="0" fontId="21" fillId="2" borderId="1" xfId="0" applyFont="1" applyFill="1" applyBorder="1" applyAlignment="1">
      <alignment vertical="center" wrapText="1"/>
    </xf>
    <xf numFmtId="0" fontId="9" fillId="2" borderId="24" xfId="0" applyFont="1" applyFill="1" applyBorder="1" applyAlignment="1">
      <alignment horizontal="center" vertical="center" wrapText="1"/>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6" fillId="2" borderId="0" xfId="0" applyFont="1" applyFill="1"/>
    <xf numFmtId="0" fontId="16" fillId="2" borderId="0" xfId="0" applyFont="1" applyFill="1" applyAlignment="1"/>
    <xf numFmtId="0" fontId="16" fillId="2" borderId="0" xfId="0" applyFont="1" applyFill="1" applyAlignment="1">
      <alignment horizontal="center" vertical="center"/>
    </xf>
    <xf numFmtId="0" fontId="16" fillId="2" borderId="6" xfId="0" applyFont="1" applyFill="1" applyBorder="1"/>
    <xf numFmtId="0" fontId="16" fillId="2" borderId="7" xfId="0" applyFont="1" applyFill="1" applyBorder="1"/>
    <xf numFmtId="0" fontId="16" fillId="2" borderId="7" xfId="0" applyFont="1" applyFill="1" applyBorder="1" applyAlignment="1"/>
    <xf numFmtId="0" fontId="16" fillId="2" borderId="7" xfId="0" applyFont="1" applyFill="1" applyBorder="1" applyAlignment="1">
      <alignment horizontal="center" vertical="center"/>
    </xf>
    <xf numFmtId="0" fontId="16" fillId="2" borderId="8" xfId="0" applyFont="1" applyFill="1" applyBorder="1"/>
    <xf numFmtId="0" fontId="21" fillId="0" borderId="1" xfId="0" applyFont="1" applyBorder="1" applyAlignment="1">
      <alignment vertical="center"/>
    </xf>
    <xf numFmtId="0" fontId="16" fillId="0" borderId="1" xfId="0" applyFont="1" applyBorder="1" applyAlignment="1">
      <alignment horizontal="center" vertical="center"/>
    </xf>
    <xf numFmtId="0" fontId="16" fillId="2" borderId="9" xfId="0" applyFont="1" applyFill="1" applyBorder="1"/>
    <xf numFmtId="0" fontId="16" fillId="2" borderId="0" xfId="0" applyFont="1" applyFill="1" applyBorder="1"/>
    <xf numFmtId="0" fontId="16" fillId="2" borderId="0" xfId="0" applyFont="1" applyFill="1" applyBorder="1" applyAlignment="1"/>
    <xf numFmtId="0" fontId="16" fillId="2" borderId="0" xfId="0" applyFont="1" applyFill="1" applyBorder="1" applyAlignment="1">
      <alignment horizontal="center" vertical="center"/>
    </xf>
    <xf numFmtId="0" fontId="16" fillId="2" borderId="10" xfId="0" applyFont="1" applyFill="1" applyBorder="1"/>
    <xf numFmtId="0" fontId="16" fillId="2" borderId="11" xfId="0" applyFont="1" applyFill="1" applyBorder="1"/>
    <xf numFmtId="0" fontId="16" fillId="2" borderId="12" xfId="0" applyFont="1" applyFill="1" applyBorder="1"/>
    <xf numFmtId="0" fontId="16" fillId="2" borderId="12" xfId="0" applyFont="1" applyFill="1" applyBorder="1" applyAlignment="1"/>
    <xf numFmtId="0" fontId="16" fillId="2" borderId="12" xfId="0" applyFont="1" applyFill="1" applyBorder="1" applyAlignment="1">
      <alignment horizontal="center" vertical="center"/>
    </xf>
    <xf numFmtId="0" fontId="16" fillId="2" borderId="13" xfId="0" applyFont="1" applyFill="1" applyBorder="1"/>
    <xf numFmtId="0" fontId="21" fillId="0" borderId="1" xfId="0" applyFont="1" applyBorder="1" applyAlignment="1">
      <alignment vertical="center" wrapText="1"/>
    </xf>
    <xf numFmtId="14" fontId="16" fillId="0" borderId="1" xfId="0" applyNumberFormat="1" applyFont="1" applyBorder="1" applyAlignment="1">
      <alignment horizontal="center" vertical="center"/>
    </xf>
    <xf numFmtId="0" fontId="17" fillId="2" borderId="0" xfId="0" applyFont="1" applyFill="1"/>
    <xf numFmtId="0" fontId="17" fillId="2" borderId="0" xfId="0" applyFont="1" applyFill="1" applyBorder="1"/>
    <xf numFmtId="0" fontId="1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6" fillId="2" borderId="0" xfId="0" applyFont="1" applyFill="1" applyAlignment="1">
      <alignment wrapText="1"/>
    </xf>
    <xf numFmtId="0" fontId="0" fillId="0" borderId="0" xfId="0" applyAlignment="1">
      <alignment wrapText="1"/>
    </xf>
    <xf numFmtId="0" fontId="13" fillId="2" borderId="0" xfId="0" applyFont="1" applyFill="1" applyAlignment="1">
      <alignment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2" borderId="9" xfId="0" applyFont="1" applyFill="1" applyBorder="1" applyAlignment="1">
      <alignment horizontal="center"/>
    </xf>
    <xf numFmtId="0" fontId="15" fillId="2" borderId="6" xfId="0" applyFont="1" applyFill="1" applyBorder="1" applyAlignment="1">
      <alignment horizontal="center"/>
    </xf>
    <xf numFmtId="0" fontId="20" fillId="2" borderId="8" xfId="1" applyFill="1" applyBorder="1" applyAlignment="1">
      <alignment horizontal="left"/>
    </xf>
    <xf numFmtId="0" fontId="20" fillId="2" borderId="10" xfId="1" applyFill="1" applyBorder="1" applyAlignment="1">
      <alignment horizontal="left" wrapText="1"/>
    </xf>
    <xf numFmtId="0" fontId="20" fillId="2" borderId="10" xfId="1" applyFill="1" applyBorder="1" applyAlignment="1">
      <alignment horizontal="left"/>
    </xf>
    <xf numFmtId="0" fontId="20" fillId="2" borderId="10" xfId="1" quotePrefix="1" applyFill="1" applyBorder="1" applyAlignment="1">
      <alignment horizontal="left"/>
    </xf>
    <xf numFmtId="0" fontId="15" fillId="2" borderId="11" xfId="0" applyFont="1" applyFill="1" applyBorder="1" applyAlignment="1">
      <alignment horizontal="center"/>
    </xf>
    <xf numFmtId="0" fontId="20" fillId="2" borderId="13" xfId="1" applyFill="1" applyBorder="1" applyAlignment="1">
      <alignment horizontal="left"/>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20" xfId="0" applyFont="1" applyFill="1" applyBorder="1" applyAlignment="1">
      <alignment vertical="center" wrapText="1"/>
    </xf>
    <xf numFmtId="0" fontId="3" fillId="0" borderId="0" xfId="0" applyFont="1"/>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0" xfId="0"/>
    <xf numFmtId="0" fontId="6" fillId="2" borderId="0" xfId="0" applyFont="1" applyFill="1" applyBorder="1"/>
    <xf numFmtId="0" fontId="6" fillId="2" borderId="0" xfId="0" applyFont="1" applyFill="1"/>
    <xf numFmtId="0" fontId="8" fillId="2" borderId="1" xfId="0" applyFont="1" applyFill="1" applyBorder="1" applyAlignment="1">
      <alignment horizontal="center" vertical="center" wrapText="1"/>
    </xf>
    <xf numFmtId="0" fontId="13" fillId="2" borderId="0" xfId="0" applyFont="1" applyFill="1"/>
    <xf numFmtId="0" fontId="13" fillId="2" borderId="0" xfId="0" applyFont="1" applyFill="1" applyAlignment="1"/>
    <xf numFmtId="0" fontId="13" fillId="2" borderId="0" xfId="0" applyFont="1" applyFill="1" applyAlignment="1">
      <alignment horizontal="center" vertical="center"/>
    </xf>
    <xf numFmtId="0" fontId="9" fillId="2" borderId="1" xfId="0" applyFont="1" applyFill="1" applyBorder="1" applyAlignment="1">
      <alignment horizontal="center" vertical="center"/>
    </xf>
    <xf numFmtId="0" fontId="11" fillId="2" borderId="1" xfId="0" applyFont="1" applyFill="1" applyBorder="1" applyAlignment="1" applyProtection="1">
      <alignment horizontal="justify" vertical="center" wrapText="1"/>
    </xf>
    <xf numFmtId="0" fontId="12" fillId="2" borderId="1" xfId="0" applyFont="1" applyFill="1" applyBorder="1" applyAlignment="1" applyProtection="1">
      <alignment horizontal="center" vertical="center"/>
    </xf>
    <xf numFmtId="0" fontId="10" fillId="2" borderId="1" xfId="0" applyFont="1" applyFill="1" applyBorder="1" applyAlignment="1">
      <alignment horizontal="justify" vertical="center" wrapText="1"/>
    </xf>
    <xf numFmtId="0" fontId="10" fillId="2" borderId="1" xfId="0" applyFont="1" applyFill="1" applyBorder="1" applyAlignment="1">
      <alignment vertical="center" wrapText="1"/>
    </xf>
    <xf numFmtId="0" fontId="0" fillId="2" borderId="0" xfId="0" applyFill="1"/>
    <xf numFmtId="0" fontId="0" fillId="2" borderId="0" xfId="0" applyFill="1" applyAlignment="1">
      <alignment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6" fillId="2" borderId="18" xfId="0" applyFont="1" applyFill="1" applyBorder="1"/>
    <xf numFmtId="0" fontId="9" fillId="2" borderId="23" xfId="0" applyFont="1" applyFill="1" applyBorder="1" applyAlignment="1">
      <alignment horizontal="center" vertical="center"/>
    </xf>
    <xf numFmtId="0" fontId="9" fillId="2" borderId="23" xfId="0" applyFont="1" applyFill="1" applyBorder="1" applyAlignment="1">
      <alignment horizontal="center" vertical="center" wrapText="1"/>
    </xf>
    <xf numFmtId="0" fontId="6" fillId="2" borderId="1" xfId="0" applyFont="1" applyFill="1" applyBorder="1"/>
    <xf numFmtId="0" fontId="9" fillId="2" borderId="14" xfId="0" applyFont="1" applyFill="1" applyBorder="1" applyAlignment="1">
      <alignment horizontal="center" vertical="center" wrapText="1"/>
    </xf>
    <xf numFmtId="0" fontId="6" fillId="2" borderId="12" xfId="0" applyFont="1" applyFill="1" applyBorder="1"/>
    <xf numFmtId="0" fontId="8" fillId="2" borderId="1" xfId="0" applyFont="1" applyFill="1" applyBorder="1" applyAlignment="1">
      <alignment horizontal="center" vertical="center" textRotation="90" wrapText="1"/>
    </xf>
    <xf numFmtId="0" fontId="8" fillId="2" borderId="1" xfId="0" applyFont="1" applyFill="1" applyBorder="1" applyAlignment="1">
      <alignment vertical="center" textRotation="90" wrapText="1"/>
    </xf>
    <xf numFmtId="0" fontId="11" fillId="2" borderId="1" xfId="0" applyFont="1" applyFill="1" applyBorder="1" applyAlignment="1">
      <alignment horizontal="justify" vertical="center" wrapText="1"/>
    </xf>
    <xf numFmtId="0" fontId="9" fillId="2" borderId="5" xfId="0" applyFont="1" applyFill="1" applyBorder="1" applyAlignment="1">
      <alignment horizontal="center" vertical="center" wrapText="1"/>
    </xf>
    <xf numFmtId="0" fontId="13" fillId="2" borderId="0" xfId="0" applyFont="1" applyFill="1" applyAlignment="1">
      <alignment wrapText="1"/>
    </xf>
    <xf numFmtId="0" fontId="27"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2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7" fillId="2" borderId="1" xfId="0" applyFont="1" applyFill="1" applyBorder="1"/>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2" borderId="7" xfId="0" applyFont="1" applyFill="1" applyBorder="1" applyAlignment="1">
      <alignment vertical="center"/>
    </xf>
    <xf numFmtId="0" fontId="13" fillId="2" borderId="8" xfId="0" applyFont="1" applyFill="1" applyBorder="1" applyAlignment="1">
      <alignment vertical="center"/>
    </xf>
    <xf numFmtId="0" fontId="13" fillId="2" borderId="0" xfId="0" applyFont="1" applyFill="1" applyBorder="1" applyAlignment="1">
      <alignment vertical="center"/>
    </xf>
    <xf numFmtId="0" fontId="13" fillId="2" borderId="10" xfId="0" applyFont="1" applyFill="1" applyBorder="1" applyAlignment="1">
      <alignment vertical="center"/>
    </xf>
    <xf numFmtId="0" fontId="13" fillId="2" borderId="12" xfId="0" applyFont="1" applyFill="1" applyBorder="1" applyAlignment="1">
      <alignment vertical="center"/>
    </xf>
    <xf numFmtId="0" fontId="13" fillId="2" borderId="13" xfId="0" applyFont="1" applyFill="1" applyBorder="1" applyAlignment="1">
      <alignment vertical="center"/>
    </xf>
    <xf numFmtId="0" fontId="13" fillId="2" borderId="0" xfId="0" applyFont="1" applyFill="1" applyAlignment="1">
      <alignment vertical="center"/>
    </xf>
    <xf numFmtId="0" fontId="0" fillId="0" borderId="0" xfId="0" applyAlignment="1">
      <alignment vertical="center"/>
    </xf>
    <xf numFmtId="0" fontId="0" fillId="0" borderId="0" xfId="0" applyAlignment="1">
      <alignment vertical="center" wrapText="1"/>
    </xf>
    <xf numFmtId="0" fontId="10" fillId="2" borderId="1" xfId="0" applyFont="1" applyFill="1" applyBorder="1" applyAlignment="1">
      <alignment horizontal="center" vertical="center" wrapText="1"/>
    </xf>
    <xf numFmtId="0" fontId="8" fillId="2" borderId="4" xfId="0" applyFont="1" applyFill="1" applyBorder="1" applyAlignment="1">
      <alignment horizontal="center" vertical="center" textRotation="90"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1" fillId="2" borderId="1" xfId="6" applyFont="1" applyFill="1" applyBorder="1" applyAlignment="1">
      <alignment horizontal="center" vertical="center" wrapText="1"/>
    </xf>
    <xf numFmtId="0" fontId="32" fillId="2" borderId="1" xfId="0" applyFont="1" applyFill="1" applyBorder="1" applyAlignment="1">
      <alignment horizontal="center" vertical="center"/>
    </xf>
    <xf numFmtId="0" fontId="29" fillId="2" borderId="1" xfId="0" applyFont="1" applyFill="1" applyBorder="1" applyAlignment="1">
      <alignment horizontal="center" vertical="center" wrapText="1"/>
    </xf>
    <xf numFmtId="0" fontId="30" fillId="2"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justify" vertical="center" wrapText="1"/>
    </xf>
    <xf numFmtId="0" fontId="33" fillId="2" borderId="1"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29" fillId="2" borderId="1" xfId="0" applyFont="1" applyFill="1" applyBorder="1" applyAlignment="1">
      <alignment horizontal="justify" vertical="center" wrapText="1"/>
    </xf>
    <xf numFmtId="0" fontId="31" fillId="2" borderId="1" xfId="0" applyFont="1" applyFill="1" applyBorder="1" applyAlignment="1">
      <alignment horizontal="center" vertical="center" wrapText="1"/>
    </xf>
    <xf numFmtId="0" fontId="30" fillId="2" borderId="1" xfId="0" applyFont="1" applyFill="1" applyBorder="1" applyAlignment="1">
      <alignment horizontal="justify" vertical="center" wrapText="1"/>
    </xf>
    <xf numFmtId="0" fontId="29"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0" fontId="30" fillId="2" borderId="15" xfId="0" applyFont="1" applyFill="1" applyBorder="1" applyAlignment="1" applyProtection="1">
      <alignment horizontal="center" vertical="center" wrapText="1"/>
      <protection locked="0"/>
    </xf>
    <xf numFmtId="0" fontId="39" fillId="2" borderId="1" xfId="0" applyFont="1" applyFill="1" applyBorder="1" applyAlignment="1">
      <alignment horizontal="center" vertical="center" wrapText="1"/>
    </xf>
    <xf numFmtId="0" fontId="40" fillId="2" borderId="1" xfId="6"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9" fillId="2" borderId="1"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wrapText="1"/>
    </xf>
    <xf numFmtId="0" fontId="39" fillId="2" borderId="1" xfId="0" applyFont="1" applyFill="1" applyBorder="1" applyAlignment="1" applyProtection="1">
      <alignment horizontal="justify" vertical="center" wrapText="1"/>
    </xf>
    <xf numFmtId="0" fontId="42" fillId="2" borderId="1" xfId="0" applyFont="1" applyFill="1" applyBorder="1" applyAlignment="1" applyProtection="1">
      <alignment horizontal="center" vertical="center"/>
    </xf>
    <xf numFmtId="0" fontId="39" fillId="2" borderId="1" xfId="0" applyFont="1" applyFill="1" applyBorder="1" applyAlignment="1" applyProtection="1">
      <alignment horizontal="center" vertical="center" wrapText="1"/>
    </xf>
    <xf numFmtId="0" fontId="39" fillId="2" borderId="1" xfId="0" applyFont="1" applyFill="1" applyBorder="1" applyAlignment="1">
      <alignment horizontal="left" vertical="center" wrapText="1"/>
    </xf>
    <xf numFmtId="0" fontId="38" fillId="2" borderId="1" xfId="0" applyFont="1" applyFill="1" applyBorder="1" applyAlignment="1">
      <alignment horizontal="justify" vertical="center" wrapText="1"/>
    </xf>
    <xf numFmtId="0" fontId="40" fillId="2" borderId="1" xfId="0" applyFont="1" applyFill="1" applyBorder="1" applyAlignment="1">
      <alignment horizontal="center" vertical="center" wrapText="1"/>
    </xf>
    <xf numFmtId="0" fontId="39" fillId="2" borderId="1" xfId="0" applyFont="1" applyFill="1" applyBorder="1" applyAlignment="1">
      <alignment horizontal="justify" vertical="center" wrapText="1"/>
    </xf>
    <xf numFmtId="0" fontId="39" fillId="2" borderId="5" xfId="0" applyFont="1" applyFill="1" applyBorder="1" applyAlignment="1">
      <alignment horizontal="left" vertical="center" wrapText="1"/>
    </xf>
    <xf numFmtId="0" fontId="39" fillId="2" borderId="3" xfId="0" applyFont="1" applyFill="1" applyBorder="1" applyAlignment="1" applyProtection="1">
      <alignment horizontal="justify" vertical="center" wrapText="1"/>
    </xf>
    <xf numFmtId="0" fontId="44"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1" xfId="0" applyFont="1" applyFill="1" applyBorder="1" applyAlignment="1">
      <alignment horizontal="center" vertical="center"/>
    </xf>
    <xf numFmtId="0" fontId="46" fillId="2" borderId="1" xfId="0" applyFont="1" applyFill="1" applyBorder="1" applyAlignment="1">
      <alignment horizontal="center" vertical="center" wrapText="1"/>
    </xf>
    <xf numFmtId="0" fontId="38" fillId="2" borderId="1" xfId="0" applyFont="1" applyFill="1" applyBorder="1" applyAlignment="1">
      <alignment horizontal="center" vertical="center"/>
    </xf>
    <xf numFmtId="0" fontId="47" fillId="2" borderId="1" xfId="0" applyFont="1" applyFill="1" applyBorder="1" applyAlignment="1">
      <alignment horizontal="center" vertical="center" wrapText="1"/>
    </xf>
    <xf numFmtId="0" fontId="39" fillId="2" borderId="1" xfId="0" applyFont="1" applyFill="1" applyBorder="1" applyAlignment="1" applyProtection="1">
      <alignment horizontal="left" vertical="center" wrapText="1"/>
      <protection locked="0"/>
    </xf>
    <xf numFmtId="0" fontId="39" fillId="2" borderId="15" xfId="0" applyFont="1" applyFill="1" applyBorder="1" applyAlignment="1" applyProtection="1">
      <alignment horizontal="center" vertical="center" wrapText="1"/>
      <protection locked="0"/>
    </xf>
    <xf numFmtId="0" fontId="39" fillId="2" borderId="5"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50" fillId="2" borderId="1" xfId="0" applyFont="1" applyFill="1" applyBorder="1" applyAlignment="1" applyProtection="1">
      <alignment horizontal="center" vertical="center" wrapText="1"/>
    </xf>
    <xf numFmtId="0" fontId="39"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1" fillId="2" borderId="23" xfId="0" applyFont="1" applyFill="1" applyBorder="1" applyAlignment="1">
      <alignment horizontal="center" vertical="center"/>
    </xf>
    <xf numFmtId="0" fontId="38" fillId="2" borderId="23" xfId="0" applyFont="1" applyFill="1" applyBorder="1" applyAlignment="1">
      <alignment horizontal="center" vertical="center"/>
    </xf>
    <xf numFmtId="0" fontId="38" fillId="2" borderId="2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5" xfId="0" applyFont="1" applyFill="1" applyBorder="1" applyAlignment="1" applyProtection="1">
      <alignment horizontal="justify" vertical="center" wrapText="1"/>
    </xf>
    <xf numFmtId="0" fontId="39" fillId="2" borderId="2" xfId="0" applyFont="1" applyFill="1" applyBorder="1" applyAlignment="1">
      <alignment horizontal="center" vertical="center" wrapText="1"/>
    </xf>
    <xf numFmtId="0" fontId="39" fillId="2" borderId="4" xfId="0" applyFont="1" applyFill="1" applyBorder="1" applyAlignment="1" applyProtection="1">
      <alignment horizontal="justify" vertical="center" wrapText="1"/>
    </xf>
    <xf numFmtId="0" fontId="38" fillId="2" borderId="4"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2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2" fillId="2" borderId="4" xfId="0" applyFont="1" applyFill="1" applyBorder="1" applyAlignment="1" applyProtection="1">
      <alignment horizontal="center" vertical="center" wrapText="1"/>
    </xf>
    <xf numFmtId="0" fontId="39" fillId="2" borderId="15" xfId="0" applyFont="1" applyFill="1" applyBorder="1" applyAlignment="1" applyProtection="1">
      <alignment horizontal="center" vertical="center" wrapText="1"/>
    </xf>
    <xf numFmtId="0" fontId="33"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31" fillId="2" borderId="5"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1" xfId="0" applyFont="1" applyFill="1" applyBorder="1" applyAlignment="1" applyProtection="1">
      <alignment horizontal="center" vertical="center" wrapText="1"/>
      <protection locked="0"/>
    </xf>
    <xf numFmtId="0" fontId="8" fillId="2" borderId="4" xfId="0" applyFont="1" applyFill="1" applyBorder="1" applyAlignment="1">
      <alignment horizontal="center" vertical="center" wrapText="1"/>
    </xf>
    <xf numFmtId="0" fontId="8" fillId="2" borderId="4" xfId="0" applyFont="1" applyFill="1" applyBorder="1" applyAlignment="1">
      <alignment vertical="center" textRotation="90" wrapText="1"/>
    </xf>
    <xf numFmtId="0" fontId="0" fillId="0" borderId="0" xfId="0" applyAlignment="1">
      <alignment horizontal="center"/>
    </xf>
    <xf numFmtId="0" fontId="15" fillId="3" borderId="6"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3" xfId="0" applyFont="1" applyFill="1" applyBorder="1" applyAlignment="1">
      <alignment horizontal="center" vertical="center"/>
    </xf>
    <xf numFmtId="0" fontId="8" fillId="2" borderId="1" xfId="0" applyFont="1" applyFill="1" applyBorder="1" applyAlignment="1">
      <alignment horizontal="center" vertical="center" textRotation="90" wrapText="1"/>
    </xf>
    <xf numFmtId="0" fontId="8"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8" fillId="2" borderId="1" xfId="0" applyFont="1" applyFill="1" applyBorder="1" applyAlignment="1">
      <alignment horizontal="right" vertical="center" textRotation="90" wrapText="1"/>
    </xf>
    <xf numFmtId="0" fontId="38"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 xfId="0" applyFont="1" applyFill="1" applyBorder="1" applyAlignment="1">
      <alignment horizontal="justify" vertical="justify" textRotation="90" wrapText="1" readingOrder="1"/>
    </xf>
    <xf numFmtId="0" fontId="40" fillId="2" borderId="4"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14" fillId="2" borderId="24" xfId="3" applyFont="1" applyFill="1" applyBorder="1" applyAlignment="1">
      <alignment horizontal="left" vertical="center" wrapText="1"/>
    </xf>
    <xf numFmtId="0" fontId="14" fillId="2" borderId="25" xfId="3" applyFont="1" applyFill="1" applyBorder="1" applyAlignment="1">
      <alignment horizontal="left" vertical="center" wrapText="1"/>
    </xf>
    <xf numFmtId="0" fontId="14" fillId="2" borderId="15" xfId="3"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4" xfId="0" applyFont="1" applyFill="1" applyBorder="1" applyAlignment="1">
      <alignment horizontal="center" vertical="center" textRotation="90" wrapText="1"/>
    </xf>
    <xf numFmtId="0" fontId="8" fillId="2" borderId="14" xfId="0" applyFont="1" applyFill="1" applyBorder="1" applyAlignment="1">
      <alignment horizontal="center" vertical="center" textRotation="90" wrapText="1"/>
    </xf>
    <xf numFmtId="0" fontId="8" fillId="2" borderId="5" xfId="0" applyFont="1" applyFill="1" applyBorder="1" applyAlignment="1">
      <alignment horizontal="center" vertical="center" textRotation="90" wrapText="1"/>
    </xf>
    <xf numFmtId="0" fontId="13" fillId="2" borderId="4" xfId="0" applyFont="1" applyFill="1" applyBorder="1" applyAlignment="1">
      <alignment horizontal="center" vertical="center" textRotation="90" wrapText="1"/>
    </xf>
    <xf numFmtId="0" fontId="13" fillId="2" borderId="14" xfId="0" applyFont="1" applyFill="1" applyBorder="1" applyAlignment="1">
      <alignment horizontal="center" vertical="center" textRotation="90" wrapText="1"/>
    </xf>
    <xf numFmtId="0" fontId="13" fillId="2" borderId="5" xfId="0" applyFont="1" applyFill="1" applyBorder="1" applyAlignment="1">
      <alignment horizontal="center" vertical="center" textRotation="90" wrapText="1"/>
    </xf>
    <xf numFmtId="0" fontId="9" fillId="2" borderId="4" xfId="0" applyFont="1" applyFill="1" applyBorder="1" applyAlignment="1">
      <alignment horizontal="justify" vertical="justify" textRotation="90" wrapText="1"/>
    </xf>
    <xf numFmtId="0" fontId="9" fillId="2" borderId="14" xfId="0" applyFont="1" applyFill="1" applyBorder="1" applyAlignment="1">
      <alignment horizontal="justify" vertical="justify" textRotation="90" wrapText="1"/>
    </xf>
    <xf numFmtId="0" fontId="9" fillId="2" borderId="5" xfId="0" applyFont="1" applyFill="1" applyBorder="1" applyAlignment="1">
      <alignment horizontal="justify" vertical="justify" textRotation="90" wrapText="1"/>
    </xf>
    <xf numFmtId="0" fontId="13" fillId="2" borderId="6" xfId="0" applyFont="1" applyFill="1" applyBorder="1" applyAlignment="1">
      <alignment horizontal="center" vertical="center" textRotation="90" wrapText="1"/>
    </xf>
    <xf numFmtId="0" fontId="13" fillId="2" borderId="9" xfId="0" applyFont="1" applyFill="1" applyBorder="1" applyAlignment="1">
      <alignment horizontal="center" vertical="center" textRotation="90" wrapText="1"/>
    </xf>
    <xf numFmtId="0" fontId="13" fillId="2" borderId="11" xfId="0" applyFont="1" applyFill="1" applyBorder="1" applyAlignment="1">
      <alignment horizontal="center" vertical="center" textRotation="90" wrapText="1"/>
    </xf>
    <xf numFmtId="0" fontId="13" fillId="2" borderId="1" xfId="0" applyFont="1" applyFill="1" applyBorder="1" applyAlignment="1">
      <alignment horizontal="center" vertical="center" textRotation="90" wrapText="1"/>
    </xf>
    <xf numFmtId="0" fontId="13" fillId="2" borderId="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2" borderId="26" xfId="0" applyFont="1" applyFill="1" applyBorder="1" applyAlignment="1">
      <alignment horizontal="justify" vertical="justify" textRotation="90" wrapText="1"/>
    </xf>
    <xf numFmtId="0" fontId="9" fillId="2" borderId="27" xfId="0" applyFont="1" applyFill="1" applyBorder="1" applyAlignment="1">
      <alignment horizontal="justify" vertical="justify" textRotation="90" wrapText="1"/>
    </xf>
    <xf numFmtId="0" fontId="38" fillId="2" borderId="32"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8" fillId="2" borderId="26" xfId="0" applyFont="1" applyFill="1" applyBorder="1" applyAlignment="1">
      <alignment horizontal="center" vertical="center" textRotation="90" wrapText="1"/>
    </xf>
    <xf numFmtId="0" fontId="8" fillId="2" borderId="27" xfId="0" applyFont="1" applyFill="1" applyBorder="1" applyAlignment="1">
      <alignment horizontal="center" vertical="center" textRotation="90" wrapText="1"/>
    </xf>
    <xf numFmtId="0" fontId="38" fillId="2" borderId="28" xfId="0" applyFont="1" applyFill="1" applyBorder="1" applyAlignment="1">
      <alignment horizontal="center" vertical="center" wrapText="1"/>
    </xf>
    <xf numFmtId="0" fontId="38" fillId="2" borderId="30" xfId="0" applyFont="1" applyFill="1" applyBorder="1" applyAlignment="1">
      <alignment horizontal="center" vertical="center" wrapText="1"/>
    </xf>
    <xf numFmtId="0" fontId="38" fillId="2" borderId="29" xfId="0" applyFont="1" applyFill="1" applyBorder="1" applyAlignment="1">
      <alignment horizontal="center" vertical="center" wrapText="1"/>
    </xf>
    <xf numFmtId="0" fontId="8" fillId="2" borderId="28" xfId="0" applyFont="1" applyFill="1" applyBorder="1" applyAlignment="1">
      <alignment horizontal="center" vertical="center" textRotation="90" wrapText="1"/>
    </xf>
    <xf numFmtId="0" fontId="8" fillId="2" borderId="29" xfId="0" applyFont="1" applyFill="1" applyBorder="1" applyAlignment="1">
      <alignment horizontal="center" vertical="center" textRotation="90" wrapText="1"/>
    </xf>
    <xf numFmtId="0" fontId="8" fillId="2" borderId="31" xfId="0" applyFont="1" applyFill="1" applyBorder="1" applyAlignment="1">
      <alignment horizontal="center" vertical="center" textRotation="90" wrapText="1"/>
    </xf>
    <xf numFmtId="0" fontId="9" fillId="2" borderId="32" xfId="0" applyFont="1" applyFill="1" applyBorder="1" applyAlignment="1">
      <alignment horizontal="justify" vertical="justify" textRotation="90" wrapText="1"/>
    </xf>
    <xf numFmtId="0" fontId="9" fillId="2" borderId="9" xfId="0" applyFont="1" applyFill="1" applyBorder="1" applyAlignment="1">
      <alignment horizontal="justify" vertical="justify" textRotation="90" wrapText="1"/>
    </xf>
    <xf numFmtId="0" fontId="9" fillId="2" borderId="33" xfId="0" applyFont="1" applyFill="1" applyBorder="1" applyAlignment="1">
      <alignment horizontal="justify" vertical="justify" textRotation="90" wrapText="1"/>
    </xf>
    <xf numFmtId="0" fontId="9" fillId="2" borderId="4"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 xfId="0" applyFont="1" applyFill="1" applyBorder="1" applyAlignment="1">
      <alignment horizontal="justify" vertical="justify" textRotation="90" wrapText="1"/>
    </xf>
    <xf numFmtId="0" fontId="9" fillId="2" borderId="1"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9" fillId="2" borderId="32" xfId="0" applyFont="1" applyFill="1" applyBorder="1" applyAlignment="1">
      <alignment horizontal="center" vertical="center" textRotation="90" wrapText="1"/>
    </xf>
    <xf numFmtId="0" fontId="9" fillId="2" borderId="9" xfId="0" applyFont="1" applyFill="1" applyBorder="1" applyAlignment="1">
      <alignment horizontal="center" vertical="center" textRotation="90" wrapText="1"/>
    </xf>
    <xf numFmtId="0" fontId="9" fillId="2" borderId="33" xfId="0" applyFont="1" applyFill="1" applyBorder="1" applyAlignment="1">
      <alignment horizontal="center" vertical="center" textRotation="90" wrapText="1"/>
    </xf>
    <xf numFmtId="0" fontId="9" fillId="2" borderId="14" xfId="0" applyFont="1" applyFill="1" applyBorder="1" applyAlignment="1">
      <alignment horizontal="center" vertical="center" textRotation="90" wrapText="1"/>
    </xf>
    <xf numFmtId="0" fontId="9" fillId="2" borderId="5" xfId="0" applyFont="1" applyFill="1" applyBorder="1" applyAlignment="1">
      <alignment horizontal="center" vertical="center" textRotation="90" wrapText="1"/>
    </xf>
    <xf numFmtId="0" fontId="30"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3" fillId="2" borderId="14" xfId="0" applyFont="1" applyFill="1" applyBorder="1" applyAlignment="1">
      <alignment horizontal="justify" vertical="justify" textRotation="90" wrapText="1"/>
    </xf>
    <xf numFmtId="0" fontId="13" fillId="2" borderId="5" xfId="0" applyFont="1" applyFill="1" applyBorder="1" applyAlignment="1">
      <alignment horizontal="justify" vertical="justify" textRotation="90"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right" vertical="center" textRotation="90" wrapText="1"/>
    </xf>
    <xf numFmtId="0" fontId="8" fillId="2" borderId="14" xfId="0" applyFont="1" applyFill="1" applyBorder="1" applyAlignment="1">
      <alignment horizontal="right" vertical="center" textRotation="90" wrapText="1"/>
    </xf>
    <xf numFmtId="0" fontId="8" fillId="2" borderId="14" xfId="0" applyFont="1" applyFill="1" applyBorder="1" applyAlignment="1">
      <alignment horizontal="center" vertical="center" wrapText="1"/>
    </xf>
    <xf numFmtId="0" fontId="18" fillId="2" borderId="1" xfId="0" applyFont="1" applyFill="1" applyBorder="1" applyAlignment="1">
      <alignment horizontal="center" vertical="center" textRotation="90" wrapText="1"/>
    </xf>
    <xf numFmtId="0" fontId="16" fillId="2" borderId="1" xfId="0" applyFont="1" applyFill="1" applyBorder="1" applyAlignment="1">
      <alignment horizontal="center" vertical="center" textRotation="90"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39" fillId="2" borderId="1" xfId="0" applyFont="1" applyFill="1" applyBorder="1" applyAlignment="1" applyProtection="1">
      <alignment horizontal="left" vertical="center" wrapText="1"/>
    </xf>
    <xf numFmtId="0" fontId="3" fillId="0" borderId="0" xfId="0" applyFont="1" applyAlignment="1">
      <alignment horizontal="center"/>
    </xf>
  </cellXfs>
  <cellStyles count="9">
    <cellStyle name="Hipervínculo" xfId="1" builtinId="8"/>
    <cellStyle name="Hipervínculo 2" xfId="8" xr:uid="{00000000-0005-0000-0000-000001000000}"/>
    <cellStyle name="Normal" xfId="0" builtinId="0"/>
    <cellStyle name="Normal 10" xfId="2" xr:uid="{00000000-0005-0000-0000-000003000000}"/>
    <cellStyle name="Normal 2" xfId="3" xr:uid="{00000000-0005-0000-0000-000004000000}"/>
    <cellStyle name="Normal 3" xfId="4" xr:uid="{00000000-0005-0000-0000-000005000000}"/>
    <cellStyle name="Normal 4" xfId="6" xr:uid="{00000000-0005-0000-0000-000006000000}"/>
    <cellStyle name="Normal 5" xfId="7" xr:uid="{00000000-0005-0000-0000-000007000000}"/>
    <cellStyle name="Normal 6" xfId="5" xr:uid="{00000000-0005-0000-0000-000008000000}"/>
  </cellStyles>
  <dxfs count="4119">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s>
  <tableStyles count="0" defaultTableStyle="TableStyleMedium9"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 MATRICES '!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MENU MATRICES '!A1"/></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MENU MATRICES '!A1"/></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16</xdr:col>
      <xdr:colOff>752475</xdr:colOff>
      <xdr:row>45</xdr:row>
      <xdr:rowOff>9525</xdr:rowOff>
    </xdr:to>
    <xdr:sp macro="" textlink="">
      <xdr:nvSpPr>
        <xdr:cNvPr id="8" name="7 Rectángulo">
          <a:extLst>
            <a:ext uri="{FF2B5EF4-FFF2-40B4-BE49-F238E27FC236}">
              <a16:creationId xmlns:a16="http://schemas.microsoft.com/office/drawing/2014/main" id="{75980391-AB0A-4527-A899-B6CE25559F3D}"/>
            </a:ext>
          </a:extLst>
        </xdr:cNvPr>
        <xdr:cNvSpPr/>
      </xdr:nvSpPr>
      <xdr:spPr>
        <a:xfrm>
          <a:off x="1" y="0"/>
          <a:ext cx="12944474" cy="7296150"/>
        </a:xfrm>
        <a:prstGeom prst="rect">
          <a:avLst/>
        </a:prstGeom>
        <a:solidFill>
          <a:srgbClr val="FFCC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b="1" baseline="0">
              <a:solidFill>
                <a:srgbClr val="C00000"/>
              </a:solidFill>
              <a:effectLst/>
              <a:latin typeface="Leelawadee" panose="020B0502040204020203" pitchFamily="34" charset="-34"/>
              <a:ea typeface="+mn-ea"/>
              <a:cs typeface="Leelawadee" panose="020B0502040204020203" pitchFamily="34" charset="-34"/>
            </a:rPr>
            <a:t>MATRIZ DE IDENTIFICACION DE PELIGROS, EVALUACION, VALORACION DE RIESGOS Y DETERMINACION DE CONTROLES - IPEVRDC </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CO" sz="2400" b="1" i="0" baseline="0">
              <a:solidFill>
                <a:srgbClr val="C00000"/>
              </a:solidFill>
              <a:effectLst/>
              <a:latin typeface="Leelawadee" panose="020B0502040204020203" pitchFamily="34" charset="-34"/>
              <a:ea typeface="+mn-ea"/>
              <a:cs typeface="Leelawadee" panose="020B0502040204020203" pitchFamily="34" charset="-34"/>
            </a:rPr>
            <a:t>Departamento Administrativo de la Defensoría del Espacio Público - DADEP</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ES"/>
        </a:p>
      </xdr:txBody>
    </xdr:sp>
    <xdr:clientData/>
  </xdr:twoCellAnchor>
  <xdr:twoCellAnchor>
    <xdr:from>
      <xdr:col>0</xdr:col>
      <xdr:colOff>0</xdr:colOff>
      <xdr:row>39</xdr:row>
      <xdr:rowOff>142875</xdr:rowOff>
    </xdr:from>
    <xdr:to>
      <xdr:col>15</xdr:col>
      <xdr:colOff>247650</xdr:colOff>
      <xdr:row>44</xdr:row>
      <xdr:rowOff>19050</xdr:rowOff>
    </xdr:to>
    <xdr:grpSp>
      <xdr:nvGrpSpPr>
        <xdr:cNvPr id="179044" name="47 Grupo">
          <a:extLst>
            <a:ext uri="{FF2B5EF4-FFF2-40B4-BE49-F238E27FC236}">
              <a16:creationId xmlns:a16="http://schemas.microsoft.com/office/drawing/2014/main" id="{27966098-9E38-47C1-A749-C9B3471F1929}"/>
            </a:ext>
          </a:extLst>
        </xdr:cNvPr>
        <xdr:cNvGrpSpPr>
          <a:grpSpLocks/>
        </xdr:cNvGrpSpPr>
      </xdr:nvGrpSpPr>
      <xdr:grpSpPr bwMode="auto">
        <a:xfrm>
          <a:off x="0" y="5440136"/>
          <a:ext cx="11677650" cy="566057"/>
          <a:chOff x="-55997" y="6453336"/>
          <a:chExt cx="8876469" cy="410131"/>
        </a:xfrm>
      </xdr:grpSpPr>
      <xdr:pic>
        <xdr:nvPicPr>
          <xdr:cNvPr id="179051" name="Picture 3" descr="C:\Users\lbeltran\Downloads\Rendición de cuentas DADEP 2014 VERSIÓN CORREGIDA-20.png">
            <a:extLst>
              <a:ext uri="{FF2B5EF4-FFF2-40B4-BE49-F238E27FC236}">
                <a16:creationId xmlns:a16="http://schemas.microsoft.com/office/drawing/2014/main" id="{FDA0BA87-9659-4962-B234-B93A64394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5997"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2" name="Picture 3" descr="C:\Users\lbeltran\Downloads\Rendición de cuentas DADEP 2014 VERSIÓN CORREGIDA-20.png">
            <a:extLst>
              <a:ext uri="{FF2B5EF4-FFF2-40B4-BE49-F238E27FC236}">
                <a16:creationId xmlns:a16="http://schemas.microsoft.com/office/drawing/2014/main" id="{B61D9F3B-F8D1-4DF5-B94A-5C1B84566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1691680"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3" name="Picture 3" descr="C:\Users\lbeltran\Downloads\Rendición de cuentas DADEP 2014 VERSIÓN CORREGIDA-20.png">
            <a:extLst>
              <a:ext uri="{FF2B5EF4-FFF2-40B4-BE49-F238E27FC236}">
                <a16:creationId xmlns:a16="http://schemas.microsoft.com/office/drawing/2014/main" id="{8880D56D-65DC-42D7-A3FA-36DBDE3B6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3454871"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4" name="Picture 3" descr="C:\Users\lbeltran\Downloads\Rendición de cuentas DADEP 2014 VERSIÓN CORREGIDA-20.png">
            <a:extLst>
              <a:ext uri="{FF2B5EF4-FFF2-40B4-BE49-F238E27FC236}">
                <a16:creationId xmlns:a16="http://schemas.microsoft.com/office/drawing/2014/main" id="{BC32B8F2-458A-433C-959D-CCE75C7EA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220072"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5" name="Picture 3" descr="C:\Users\lbeltran\Downloads\Rendición de cuentas DADEP 2014 VERSIÓN CORREGIDA-20.png">
            <a:extLst>
              <a:ext uri="{FF2B5EF4-FFF2-40B4-BE49-F238E27FC236}">
                <a16:creationId xmlns:a16="http://schemas.microsoft.com/office/drawing/2014/main" id="{40A3BC52-A123-4548-BB52-69D71E2FE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6983263"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409575</xdr:colOff>
      <xdr:row>32</xdr:row>
      <xdr:rowOff>66675</xdr:rowOff>
    </xdr:from>
    <xdr:to>
      <xdr:col>9</xdr:col>
      <xdr:colOff>209550</xdr:colOff>
      <xdr:row>39</xdr:row>
      <xdr:rowOff>84364</xdr:rowOff>
    </xdr:to>
    <xdr:pic>
      <xdr:nvPicPr>
        <xdr:cNvPr id="179048" name="15 Imagen" descr="Resultado de imagen para INGRESAR PNG">
          <a:hlinkClick xmlns:r="http://schemas.openxmlformats.org/officeDocument/2006/relationships" r:id="rId2"/>
          <a:extLst>
            <a:ext uri="{FF2B5EF4-FFF2-40B4-BE49-F238E27FC236}">
              <a16:creationId xmlns:a16="http://schemas.microsoft.com/office/drawing/2014/main" id="{232A5157-634C-471C-9EDE-B152D990A9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5248275"/>
          <a:ext cx="2847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276223</xdr:colOff>
      <xdr:row>6</xdr:row>
      <xdr:rowOff>56152</xdr:rowOff>
    </xdr:from>
    <xdr:to>
      <xdr:col>15</xdr:col>
      <xdr:colOff>161924</xdr:colOff>
      <xdr:row>8</xdr:row>
      <xdr:rowOff>57149</xdr:rowOff>
    </xdr:to>
    <xdr:sp macro="" textlink="">
      <xdr:nvSpPr>
        <xdr:cNvPr id="19" name="Título 1">
          <a:extLst>
            <a:ext uri="{FF2B5EF4-FFF2-40B4-BE49-F238E27FC236}">
              <a16:creationId xmlns:a16="http://schemas.microsoft.com/office/drawing/2014/main" id="{76FA538B-1511-4EC1-9C14-0EC05FE272FB}"/>
            </a:ext>
          </a:extLst>
        </xdr:cNvPr>
        <xdr:cNvSpPr txBox="1">
          <a:spLocks/>
        </xdr:cNvSpPr>
      </xdr:nvSpPr>
      <xdr:spPr>
        <a:xfrm>
          <a:off x="9420223" y="1027702"/>
          <a:ext cx="2171701" cy="324847"/>
        </a:xfrm>
        <a:prstGeom prst="rect">
          <a:avLst/>
        </a:prstGeom>
        <a:noFill/>
        <a:effectLst/>
      </xdr:spPr>
      <xdr:txBody>
        <a:bodyPr vert="horz" wrap="square" lIns="91440" tIns="45720" rIns="91440" bIns="45720" numCol="1" rtlCol="0" fromWordArt="1" anchor="ctr">
          <a:prstTxWarp prst="textPlain">
            <a:avLst>
              <a:gd name="adj" fmla="val 50000"/>
            </a:avLst>
          </a:prstTxWarp>
          <a:normAutofit fontScale="55000" lnSpcReduction="20000"/>
        </a:bodyPr>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247652</xdr:colOff>
      <xdr:row>0</xdr:row>
      <xdr:rowOff>57149</xdr:rowOff>
    </xdr:from>
    <xdr:to>
      <xdr:col>34</xdr:col>
      <xdr:colOff>2657475</xdr:colOff>
      <xdr:row>2</xdr:row>
      <xdr:rowOff>276224</xdr:rowOff>
    </xdr:to>
    <xdr:sp macro="" textlink="">
      <xdr:nvSpPr>
        <xdr:cNvPr id="3" name="2 Rectángulo redondeado">
          <a:extLst>
            <a:ext uri="{FF2B5EF4-FFF2-40B4-BE49-F238E27FC236}">
              <a16:creationId xmlns:a16="http://schemas.microsoft.com/office/drawing/2014/main" id="{1D5E32D4-888E-467C-87BC-49C5CE28290D}"/>
            </a:ext>
          </a:extLst>
        </xdr:cNvPr>
        <xdr:cNvSpPr/>
      </xdr:nvSpPr>
      <xdr:spPr>
        <a:xfrm>
          <a:off x="1257302" y="704849"/>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142875</xdr:colOff>
      <xdr:row>0</xdr:row>
      <xdr:rowOff>19050</xdr:rowOff>
    </xdr:from>
    <xdr:to>
      <xdr:col>3</xdr:col>
      <xdr:colOff>86285</xdr:colOff>
      <xdr:row>2</xdr:row>
      <xdr:rowOff>289658</xdr:rowOff>
    </xdr:to>
    <xdr:pic>
      <xdr:nvPicPr>
        <xdr:cNvPr id="4" name="Imagen 3">
          <a:extLst>
            <a:ext uri="{FF2B5EF4-FFF2-40B4-BE49-F238E27FC236}">
              <a16:creationId xmlns:a16="http://schemas.microsoft.com/office/drawing/2014/main" id="{6AF9840C-5656-403A-BDAB-39FFEB26D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DEDB62B-6974-4E81-AE8D-05F6C654A581}"/>
            </a:ext>
          </a:extLst>
        </xdr:cNvPr>
        <xdr:cNvSpPr/>
      </xdr:nvSpPr>
      <xdr:spPr>
        <a:xfrm>
          <a:off x="1276352" y="28574"/>
          <a:ext cx="323373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114300</xdr:colOff>
      <xdr:row>0</xdr:row>
      <xdr:rowOff>28575</xdr:rowOff>
    </xdr:from>
    <xdr:to>
      <xdr:col>3</xdr:col>
      <xdr:colOff>57710</xdr:colOff>
      <xdr:row>2</xdr:row>
      <xdr:rowOff>299183</xdr:rowOff>
    </xdr:to>
    <xdr:pic>
      <xdr:nvPicPr>
        <xdr:cNvPr id="4" name="Imagen 3">
          <a:extLst>
            <a:ext uri="{FF2B5EF4-FFF2-40B4-BE49-F238E27FC236}">
              <a16:creationId xmlns:a16="http://schemas.microsoft.com/office/drawing/2014/main" id="{7867F804-5F47-406F-A340-300C503A5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381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46CC8E83-4933-43DD-82A9-B8DBCC252E81}"/>
            </a:ext>
          </a:extLst>
        </xdr:cNvPr>
        <xdr:cNvSpPr/>
      </xdr:nvSpPr>
      <xdr:spPr>
        <a:xfrm>
          <a:off x="1123952" y="28574"/>
          <a:ext cx="332231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85725</xdr:colOff>
      <xdr:row>0</xdr:row>
      <xdr:rowOff>38100</xdr:rowOff>
    </xdr:from>
    <xdr:to>
      <xdr:col>3</xdr:col>
      <xdr:colOff>181535</xdr:colOff>
      <xdr:row>2</xdr:row>
      <xdr:rowOff>308708</xdr:rowOff>
    </xdr:to>
    <xdr:pic>
      <xdr:nvPicPr>
        <xdr:cNvPr id="4" name="Imagen 3">
          <a:extLst>
            <a:ext uri="{FF2B5EF4-FFF2-40B4-BE49-F238E27FC236}">
              <a16:creationId xmlns:a16="http://schemas.microsoft.com/office/drawing/2014/main" id="{462053FE-D060-4950-A9B4-302CDA3E5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095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B010C41C-12FF-43E8-9859-91660A5ACC7F}"/>
            </a:ext>
          </a:extLst>
        </xdr:cNvPr>
        <xdr:cNvSpPr/>
      </xdr:nvSpPr>
      <xdr:spPr>
        <a:xfrm>
          <a:off x="1123952" y="638174"/>
          <a:ext cx="329088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104775</xdr:colOff>
      <xdr:row>0</xdr:row>
      <xdr:rowOff>19050</xdr:rowOff>
    </xdr:from>
    <xdr:to>
      <xdr:col>3</xdr:col>
      <xdr:colOff>200585</xdr:colOff>
      <xdr:row>2</xdr:row>
      <xdr:rowOff>289658</xdr:rowOff>
    </xdr:to>
    <xdr:pic>
      <xdr:nvPicPr>
        <xdr:cNvPr id="4" name="Imagen 3">
          <a:extLst>
            <a:ext uri="{FF2B5EF4-FFF2-40B4-BE49-F238E27FC236}">
              <a16:creationId xmlns:a16="http://schemas.microsoft.com/office/drawing/2014/main" id="{0622B65C-8F6A-4108-AC16-3DC337C00E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305C5662-9418-490D-AF85-10723E5D5AA8}"/>
            </a:ext>
          </a:extLst>
        </xdr:cNvPr>
        <xdr:cNvSpPr/>
      </xdr:nvSpPr>
      <xdr:spPr>
        <a:xfrm>
          <a:off x="1123952" y="638174"/>
          <a:ext cx="336708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104775</xdr:colOff>
      <xdr:row>0</xdr:row>
      <xdr:rowOff>9525</xdr:rowOff>
    </xdr:from>
    <xdr:to>
      <xdr:col>3</xdr:col>
      <xdr:colOff>200585</xdr:colOff>
      <xdr:row>2</xdr:row>
      <xdr:rowOff>280133</xdr:rowOff>
    </xdr:to>
    <xdr:pic>
      <xdr:nvPicPr>
        <xdr:cNvPr id="4" name="Imagen 3">
          <a:extLst>
            <a:ext uri="{FF2B5EF4-FFF2-40B4-BE49-F238E27FC236}">
              <a16:creationId xmlns:a16="http://schemas.microsoft.com/office/drawing/2014/main" id="{99DE2535-2B09-4943-8172-535F7F215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952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C12CA92-2C1E-4DEA-920E-806A3EE4E0C9}"/>
            </a:ext>
          </a:extLst>
        </xdr:cNvPr>
        <xdr:cNvSpPr/>
      </xdr:nvSpPr>
      <xdr:spPr>
        <a:xfrm>
          <a:off x="1276352" y="638174"/>
          <a:ext cx="323373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142875</xdr:colOff>
      <xdr:row>0</xdr:row>
      <xdr:rowOff>38100</xdr:rowOff>
    </xdr:from>
    <xdr:to>
      <xdr:col>3</xdr:col>
      <xdr:colOff>86285</xdr:colOff>
      <xdr:row>2</xdr:row>
      <xdr:rowOff>308708</xdr:rowOff>
    </xdr:to>
    <xdr:pic>
      <xdr:nvPicPr>
        <xdr:cNvPr id="4" name="Imagen 3">
          <a:extLst>
            <a:ext uri="{FF2B5EF4-FFF2-40B4-BE49-F238E27FC236}">
              <a16:creationId xmlns:a16="http://schemas.microsoft.com/office/drawing/2014/main" id="{DED3AFCD-5A91-4919-AB3D-87900F956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FD008AF0-CD8E-43D4-844B-B661E904B44B}"/>
            </a:ext>
          </a:extLst>
        </xdr:cNvPr>
        <xdr:cNvSpPr/>
      </xdr:nvSpPr>
      <xdr:spPr>
        <a:xfrm>
          <a:off x="1123952" y="638174"/>
          <a:ext cx="33032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95250</xdr:colOff>
      <xdr:row>0</xdr:row>
      <xdr:rowOff>19050</xdr:rowOff>
    </xdr:from>
    <xdr:to>
      <xdr:col>3</xdr:col>
      <xdr:colOff>191060</xdr:colOff>
      <xdr:row>2</xdr:row>
      <xdr:rowOff>289658</xdr:rowOff>
    </xdr:to>
    <xdr:pic>
      <xdr:nvPicPr>
        <xdr:cNvPr id="4" name="Imagen 3">
          <a:extLst>
            <a:ext uri="{FF2B5EF4-FFF2-40B4-BE49-F238E27FC236}">
              <a16:creationId xmlns:a16="http://schemas.microsoft.com/office/drawing/2014/main" id="{8AEE4D11-3AD8-4B24-B203-A9913B21A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19075"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D26FC335-5ED2-4BC9-BF6C-F6B3A5A509B2}"/>
            </a:ext>
          </a:extLst>
        </xdr:cNvPr>
        <xdr:cNvSpPr/>
      </xdr:nvSpPr>
      <xdr:spPr>
        <a:xfrm>
          <a:off x="1276352" y="6381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28575</xdr:rowOff>
    </xdr:from>
    <xdr:to>
      <xdr:col>3</xdr:col>
      <xdr:colOff>67235</xdr:colOff>
      <xdr:row>2</xdr:row>
      <xdr:rowOff>299183</xdr:rowOff>
    </xdr:to>
    <xdr:pic>
      <xdr:nvPicPr>
        <xdr:cNvPr id="4" name="Imagen 3">
          <a:extLst>
            <a:ext uri="{FF2B5EF4-FFF2-40B4-BE49-F238E27FC236}">
              <a16:creationId xmlns:a16="http://schemas.microsoft.com/office/drawing/2014/main" id="{8FC46FBB-3386-4FEF-B8B4-66FCA0871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85725</xdr:colOff>
      <xdr:row>0</xdr:row>
      <xdr:rowOff>28574</xdr:rowOff>
    </xdr:from>
    <xdr:to>
      <xdr:col>34</xdr:col>
      <xdr:colOff>2676524</xdr:colOff>
      <xdr:row>2</xdr:row>
      <xdr:rowOff>247649</xdr:rowOff>
    </xdr:to>
    <xdr:sp macro="" textlink="">
      <xdr:nvSpPr>
        <xdr:cNvPr id="3" name="2 Rectángulo redondeado">
          <a:extLst>
            <a:ext uri="{FF2B5EF4-FFF2-40B4-BE49-F238E27FC236}">
              <a16:creationId xmlns:a16="http://schemas.microsoft.com/office/drawing/2014/main" id="{EF52B557-D44C-4671-970D-585191EB9AA4}"/>
            </a:ext>
          </a:extLst>
        </xdr:cNvPr>
        <xdr:cNvSpPr/>
      </xdr:nvSpPr>
      <xdr:spPr>
        <a:xfrm>
          <a:off x="1466850" y="638174"/>
          <a:ext cx="32556449"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171450</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BF592854-693B-42D1-9E34-547EB9C7F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A7A08870-8D37-4F9D-B88C-B2F6AD12214E}"/>
            </a:ext>
          </a:extLst>
        </xdr:cNvPr>
        <xdr:cNvSpPr/>
      </xdr:nvSpPr>
      <xdr:spPr>
        <a:xfrm>
          <a:off x="1209677" y="742949"/>
          <a:ext cx="335184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104775</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EA56A883-BA02-4B83-AC04-C40C5FB56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A953C8C0-BA5E-43EC-897A-2202B6315154}"/>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145676</xdr:colOff>
      <xdr:row>0</xdr:row>
      <xdr:rowOff>33619</xdr:rowOff>
    </xdr:from>
    <xdr:to>
      <xdr:col>3</xdr:col>
      <xdr:colOff>89647</xdr:colOff>
      <xdr:row>2</xdr:row>
      <xdr:rowOff>305348</xdr:rowOff>
    </xdr:to>
    <xdr:pic>
      <xdr:nvPicPr>
        <xdr:cNvPr id="4" name="Imagen 3">
          <a:extLst>
            <a:ext uri="{FF2B5EF4-FFF2-40B4-BE49-F238E27FC236}">
              <a16:creationId xmlns:a16="http://schemas.microsoft.com/office/drawing/2014/main" id="{209ED365-FC5B-4689-9093-B3407C140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8941" y="33619"/>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A6049AC-8278-4518-A2CE-84A0728E8404}"/>
            </a:ext>
          </a:extLst>
        </xdr:cNvPr>
        <xdr:cNvSpPr/>
      </xdr:nvSpPr>
      <xdr:spPr>
        <a:xfrm>
          <a:off x="1209677" y="742949"/>
          <a:ext cx="335184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47625</xdr:rowOff>
    </xdr:from>
    <xdr:to>
      <xdr:col>3</xdr:col>
      <xdr:colOff>133910</xdr:colOff>
      <xdr:row>3</xdr:row>
      <xdr:rowOff>3908</xdr:rowOff>
    </xdr:to>
    <xdr:pic>
      <xdr:nvPicPr>
        <xdr:cNvPr id="4" name="Imagen 3">
          <a:extLst>
            <a:ext uri="{FF2B5EF4-FFF2-40B4-BE49-F238E27FC236}">
              <a16:creationId xmlns:a16="http://schemas.microsoft.com/office/drawing/2014/main" id="{F86EAD1E-B69E-4E2F-9B59-EB6CD2004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4762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F21E342A-0B6E-4B21-B1D9-795D4A74C130}"/>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133350</xdr:colOff>
      <xdr:row>0</xdr:row>
      <xdr:rowOff>38100</xdr:rowOff>
    </xdr:from>
    <xdr:to>
      <xdr:col>3</xdr:col>
      <xdr:colOff>76760</xdr:colOff>
      <xdr:row>2</xdr:row>
      <xdr:rowOff>308708</xdr:rowOff>
    </xdr:to>
    <xdr:pic>
      <xdr:nvPicPr>
        <xdr:cNvPr id="4" name="Imagen 3">
          <a:extLst>
            <a:ext uri="{FF2B5EF4-FFF2-40B4-BE49-F238E27FC236}">
              <a16:creationId xmlns:a16="http://schemas.microsoft.com/office/drawing/2014/main" id="{6397D498-304B-450C-A2F0-0FEBAC2B8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9D56B5A-E575-47E8-92C3-EFC7919762C4}"/>
            </a:ext>
          </a:extLst>
        </xdr:cNvPr>
        <xdr:cNvSpPr/>
      </xdr:nvSpPr>
      <xdr:spPr>
        <a:xfrm>
          <a:off x="1276352" y="5619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0</xdr:col>
      <xdr:colOff>95250</xdr:colOff>
      <xdr:row>0</xdr:row>
      <xdr:rowOff>0</xdr:rowOff>
    </xdr:from>
    <xdr:to>
      <xdr:col>3</xdr:col>
      <xdr:colOff>64008</xdr:colOff>
      <xdr:row>0</xdr:row>
      <xdr:rowOff>0</xdr:rowOff>
    </xdr:to>
    <xdr:sp macro="" textlink="">
      <xdr:nvSpPr>
        <xdr:cNvPr id="4" name="Flecha izquierda 1">
          <a:hlinkClick xmlns:r="http://schemas.openxmlformats.org/officeDocument/2006/relationships" r:id="rId1"/>
          <a:extLst>
            <a:ext uri="{FF2B5EF4-FFF2-40B4-BE49-F238E27FC236}">
              <a16:creationId xmlns:a16="http://schemas.microsoft.com/office/drawing/2014/main" id="{9AAC2071-E13D-4EC9-966A-A0AC29070DFB}"/>
            </a:ext>
          </a:extLst>
        </xdr:cNvPr>
        <xdr:cNvSpPr/>
      </xdr:nvSpPr>
      <xdr:spPr>
        <a:xfrm>
          <a:off x="95250" y="381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MENU </a:t>
          </a:r>
        </a:p>
      </xdr:txBody>
    </xdr:sp>
    <xdr:clientData/>
  </xdr:twoCellAnchor>
  <xdr:twoCellAnchor>
    <xdr:from>
      <xdr:col>1</xdr:col>
      <xdr:colOff>133350</xdr:colOff>
      <xdr:row>0</xdr:row>
      <xdr:rowOff>38100</xdr:rowOff>
    </xdr:from>
    <xdr:to>
      <xdr:col>3</xdr:col>
      <xdr:colOff>152960</xdr:colOff>
      <xdr:row>2</xdr:row>
      <xdr:rowOff>308708</xdr:rowOff>
    </xdr:to>
    <xdr:pic>
      <xdr:nvPicPr>
        <xdr:cNvPr id="5" name="Imagen 4">
          <a:extLst>
            <a:ext uri="{FF2B5EF4-FFF2-40B4-BE49-F238E27FC236}">
              <a16:creationId xmlns:a16="http://schemas.microsoft.com/office/drawing/2014/main" id="{FC3B3FEC-9DF0-42B7-AB93-1527425965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97EE2162-1EEC-4FC5-B05B-35FF1C05519B}"/>
            </a:ext>
          </a:extLst>
        </xdr:cNvPr>
        <xdr:cNvSpPr/>
      </xdr:nvSpPr>
      <xdr:spPr>
        <a:xfrm>
          <a:off x="1276352" y="552449"/>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152400</xdr:colOff>
      <xdr:row>0</xdr:row>
      <xdr:rowOff>38100</xdr:rowOff>
    </xdr:from>
    <xdr:to>
      <xdr:col>3</xdr:col>
      <xdr:colOff>95810</xdr:colOff>
      <xdr:row>2</xdr:row>
      <xdr:rowOff>308708</xdr:rowOff>
    </xdr:to>
    <xdr:pic>
      <xdr:nvPicPr>
        <xdr:cNvPr id="4" name="Imagen 3">
          <a:extLst>
            <a:ext uri="{FF2B5EF4-FFF2-40B4-BE49-F238E27FC236}">
              <a16:creationId xmlns:a16="http://schemas.microsoft.com/office/drawing/2014/main" id="{C4607E93-5883-4E9C-BBA3-74B64D8DF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7622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6C432377-01B2-403F-A9ED-4FD7AC673D98}"/>
            </a:ext>
          </a:extLst>
        </xdr:cNvPr>
        <xdr:cNvSpPr/>
      </xdr:nvSpPr>
      <xdr:spPr>
        <a:xfrm>
          <a:off x="1276352" y="742949"/>
          <a:ext cx="331088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171450</xdr:colOff>
      <xdr:row>0</xdr:row>
      <xdr:rowOff>28575</xdr:rowOff>
    </xdr:from>
    <xdr:to>
      <xdr:col>3</xdr:col>
      <xdr:colOff>114860</xdr:colOff>
      <xdr:row>2</xdr:row>
      <xdr:rowOff>299183</xdr:rowOff>
    </xdr:to>
    <xdr:pic>
      <xdr:nvPicPr>
        <xdr:cNvPr id="4" name="Imagen 3">
          <a:extLst>
            <a:ext uri="{FF2B5EF4-FFF2-40B4-BE49-F238E27FC236}">
              <a16:creationId xmlns:a16="http://schemas.microsoft.com/office/drawing/2014/main" id="{AE0F3FB3-0D76-46E1-AEE9-7BE495A38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BEE74072-0B29-410D-9CF0-BAA87619C3EF}"/>
            </a:ext>
          </a:extLst>
        </xdr:cNvPr>
        <xdr:cNvSpPr/>
      </xdr:nvSpPr>
      <xdr:spPr>
        <a:xfrm>
          <a:off x="1209677" y="28574"/>
          <a:ext cx="3304222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114300</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E4863809-09F0-42FA-8F9D-B9FDC47B4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381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8D547DC1-3D5A-40AD-8DD9-6A6BA1C3B153}"/>
            </a:ext>
          </a:extLst>
        </xdr:cNvPr>
        <xdr:cNvSpPr/>
      </xdr:nvSpPr>
      <xdr:spPr>
        <a:xfrm>
          <a:off x="1123952" y="28574"/>
          <a:ext cx="331850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76200</xdr:colOff>
      <xdr:row>0</xdr:row>
      <xdr:rowOff>28575</xdr:rowOff>
    </xdr:from>
    <xdr:to>
      <xdr:col>3</xdr:col>
      <xdr:colOff>172010</xdr:colOff>
      <xdr:row>2</xdr:row>
      <xdr:rowOff>299183</xdr:rowOff>
    </xdr:to>
    <xdr:pic>
      <xdr:nvPicPr>
        <xdr:cNvPr id="4" name="Imagen 3">
          <a:extLst>
            <a:ext uri="{FF2B5EF4-FFF2-40B4-BE49-F238E27FC236}">
              <a16:creationId xmlns:a16="http://schemas.microsoft.com/office/drawing/2014/main" id="{A3660B9B-5048-4F5D-951E-E78D8D0E7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000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C31B5041-48B6-4175-87AC-EAB1F6B82207}"/>
            </a:ext>
          </a:extLst>
        </xdr:cNvPr>
        <xdr:cNvSpPr/>
      </xdr:nvSpPr>
      <xdr:spPr>
        <a:xfrm>
          <a:off x="1276352" y="552449"/>
          <a:ext cx="34013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161925</xdr:colOff>
      <xdr:row>0</xdr:row>
      <xdr:rowOff>19050</xdr:rowOff>
    </xdr:from>
    <xdr:to>
      <xdr:col>3</xdr:col>
      <xdr:colOff>105335</xdr:colOff>
      <xdr:row>2</xdr:row>
      <xdr:rowOff>289658</xdr:rowOff>
    </xdr:to>
    <xdr:pic>
      <xdr:nvPicPr>
        <xdr:cNvPr id="4" name="Imagen 3">
          <a:extLst>
            <a:ext uri="{FF2B5EF4-FFF2-40B4-BE49-F238E27FC236}">
              <a16:creationId xmlns:a16="http://schemas.microsoft.com/office/drawing/2014/main" id="{026BBB9E-3503-4D57-8F02-F9A06B4C5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8575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9B4F535-A16F-4DD3-ABAF-BA2BC7B533E5}"/>
            </a:ext>
          </a:extLst>
        </xdr:cNvPr>
        <xdr:cNvSpPr/>
      </xdr:nvSpPr>
      <xdr:spPr>
        <a:xfrm>
          <a:off x="1276352" y="190499"/>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76200</xdr:colOff>
      <xdr:row>0</xdr:row>
      <xdr:rowOff>0</xdr:rowOff>
    </xdr:from>
    <xdr:to>
      <xdr:col>3</xdr:col>
      <xdr:colOff>181535</xdr:colOff>
      <xdr:row>2</xdr:row>
      <xdr:rowOff>270608</xdr:rowOff>
    </xdr:to>
    <xdr:pic>
      <xdr:nvPicPr>
        <xdr:cNvPr id="4" name="Imagen 3">
          <a:extLst>
            <a:ext uri="{FF2B5EF4-FFF2-40B4-BE49-F238E27FC236}">
              <a16:creationId xmlns:a16="http://schemas.microsoft.com/office/drawing/2014/main" id="{EC5145D8-924F-4C74-829E-02EF79E59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00025" y="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76D650F-C85F-4998-95E2-68F4B5F9C40D}"/>
            </a:ext>
          </a:extLst>
        </xdr:cNvPr>
        <xdr:cNvSpPr/>
      </xdr:nvSpPr>
      <xdr:spPr>
        <a:xfrm>
          <a:off x="1276352" y="6381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152400</xdr:colOff>
      <xdr:row>0</xdr:row>
      <xdr:rowOff>28575</xdr:rowOff>
    </xdr:from>
    <xdr:to>
      <xdr:col>3</xdr:col>
      <xdr:colOff>95810</xdr:colOff>
      <xdr:row>2</xdr:row>
      <xdr:rowOff>299183</xdr:rowOff>
    </xdr:to>
    <xdr:pic>
      <xdr:nvPicPr>
        <xdr:cNvPr id="4" name="Imagen 3">
          <a:extLst>
            <a:ext uri="{FF2B5EF4-FFF2-40B4-BE49-F238E27FC236}">
              <a16:creationId xmlns:a16="http://schemas.microsoft.com/office/drawing/2014/main" id="{C25A28BA-1976-4831-A9CF-DA9EB537D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762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5" name="2 Rectángulo redondeado">
          <a:extLst>
            <a:ext uri="{FF2B5EF4-FFF2-40B4-BE49-F238E27FC236}">
              <a16:creationId xmlns:a16="http://schemas.microsoft.com/office/drawing/2014/main" id="{FC366DDA-3EA8-4E9D-90B5-C4178362C39E}"/>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104775</xdr:colOff>
      <xdr:row>0</xdr:row>
      <xdr:rowOff>19050</xdr:rowOff>
    </xdr:from>
    <xdr:to>
      <xdr:col>3</xdr:col>
      <xdr:colOff>48185</xdr:colOff>
      <xdr:row>2</xdr:row>
      <xdr:rowOff>289658</xdr:rowOff>
    </xdr:to>
    <xdr:pic>
      <xdr:nvPicPr>
        <xdr:cNvPr id="6" name="Imagen 5">
          <a:extLst>
            <a:ext uri="{FF2B5EF4-FFF2-40B4-BE49-F238E27FC236}">
              <a16:creationId xmlns:a16="http://schemas.microsoft.com/office/drawing/2014/main" id="{144F41EE-2088-4447-BE32-394AAEFB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C8D74B07-D3B9-4B98-A180-9BE028654353}"/>
            </a:ext>
          </a:extLst>
        </xdr:cNvPr>
        <xdr:cNvSpPr/>
      </xdr:nvSpPr>
      <xdr:spPr>
        <a:xfrm>
          <a:off x="1276352" y="638174"/>
          <a:ext cx="3327082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180975</xdr:colOff>
      <xdr:row>0</xdr:row>
      <xdr:rowOff>19050</xdr:rowOff>
    </xdr:from>
    <xdr:to>
      <xdr:col>3</xdr:col>
      <xdr:colOff>124385</xdr:colOff>
      <xdr:row>2</xdr:row>
      <xdr:rowOff>289658</xdr:rowOff>
    </xdr:to>
    <xdr:pic>
      <xdr:nvPicPr>
        <xdr:cNvPr id="4" name="Imagen 3">
          <a:extLst>
            <a:ext uri="{FF2B5EF4-FFF2-40B4-BE49-F238E27FC236}">
              <a16:creationId xmlns:a16="http://schemas.microsoft.com/office/drawing/2014/main" id="{39CEF7DE-065A-4FD3-8FFD-ADA64A89F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881B95F-852A-4D2A-B308-EA82059E9BF4}"/>
            </a:ext>
          </a:extLst>
        </xdr:cNvPr>
        <xdr:cNvSpPr/>
      </xdr:nvSpPr>
      <xdr:spPr>
        <a:xfrm>
          <a:off x="1276352" y="190499"/>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180975</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68277AF2-4C28-4AC6-A3FC-B979654F1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FFF330A6-C83C-45DE-BC76-EB0BE8AC8380}"/>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180975</xdr:colOff>
      <xdr:row>0</xdr:row>
      <xdr:rowOff>19050</xdr:rowOff>
    </xdr:from>
    <xdr:to>
      <xdr:col>3</xdr:col>
      <xdr:colOff>124385</xdr:colOff>
      <xdr:row>2</xdr:row>
      <xdr:rowOff>289658</xdr:rowOff>
    </xdr:to>
    <xdr:pic>
      <xdr:nvPicPr>
        <xdr:cNvPr id="4" name="Imagen 3">
          <a:extLst>
            <a:ext uri="{FF2B5EF4-FFF2-40B4-BE49-F238E27FC236}">
              <a16:creationId xmlns:a16="http://schemas.microsoft.com/office/drawing/2014/main" id="{58AEE16E-92B2-4DBD-A1CA-12F0912D4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5FDBEC3-A225-414A-A335-68F178C4D940}"/>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38100</xdr:rowOff>
    </xdr:from>
    <xdr:to>
      <xdr:col>3</xdr:col>
      <xdr:colOff>67235</xdr:colOff>
      <xdr:row>2</xdr:row>
      <xdr:rowOff>308708</xdr:rowOff>
    </xdr:to>
    <xdr:pic>
      <xdr:nvPicPr>
        <xdr:cNvPr id="4" name="Imagen 3">
          <a:extLst>
            <a:ext uri="{FF2B5EF4-FFF2-40B4-BE49-F238E27FC236}">
              <a16:creationId xmlns:a16="http://schemas.microsoft.com/office/drawing/2014/main" id="{889CECC7-CFAD-4443-9668-13B52B11D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6FC1BBDD-780A-4FB6-A2E7-81DE0D2A67BA}"/>
            </a:ext>
          </a:extLst>
        </xdr:cNvPr>
        <xdr:cNvSpPr/>
      </xdr:nvSpPr>
      <xdr:spPr>
        <a:xfrm>
          <a:off x="1276352" y="638174"/>
          <a:ext cx="323373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190500</xdr:colOff>
      <xdr:row>0</xdr:row>
      <xdr:rowOff>28575</xdr:rowOff>
    </xdr:from>
    <xdr:to>
      <xdr:col>3</xdr:col>
      <xdr:colOff>133910</xdr:colOff>
      <xdr:row>2</xdr:row>
      <xdr:rowOff>299183</xdr:rowOff>
    </xdr:to>
    <xdr:pic>
      <xdr:nvPicPr>
        <xdr:cNvPr id="4" name="Imagen 3">
          <a:extLst>
            <a:ext uri="{FF2B5EF4-FFF2-40B4-BE49-F238E27FC236}">
              <a16:creationId xmlns:a16="http://schemas.microsoft.com/office/drawing/2014/main" id="{5E5C2659-199B-46F2-BDC2-63BF3E86B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143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55AA77E2-09A7-4875-92C7-C1A7F40D247A}"/>
            </a:ext>
          </a:extLst>
        </xdr:cNvPr>
        <xdr:cNvSpPr/>
      </xdr:nvSpPr>
      <xdr:spPr>
        <a:xfrm>
          <a:off x="1276352" y="495299"/>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99391</xdr:colOff>
      <xdr:row>0</xdr:row>
      <xdr:rowOff>24848</xdr:rowOff>
    </xdr:from>
    <xdr:to>
      <xdr:col>3</xdr:col>
      <xdr:colOff>174908</xdr:colOff>
      <xdr:row>2</xdr:row>
      <xdr:rowOff>294628</xdr:rowOff>
    </xdr:to>
    <xdr:pic>
      <xdr:nvPicPr>
        <xdr:cNvPr id="4" name="Imagen 3">
          <a:extLst>
            <a:ext uri="{FF2B5EF4-FFF2-40B4-BE49-F238E27FC236}">
              <a16:creationId xmlns:a16="http://schemas.microsoft.com/office/drawing/2014/main" id="{5FE5C198-1581-43DC-9AF6-86E181B18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3630" y="24848"/>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681A4314-6684-4DB4-A823-A53B1AC275BA}"/>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0</xdr:rowOff>
    </xdr:from>
    <xdr:to>
      <xdr:col>3</xdr:col>
      <xdr:colOff>67235</xdr:colOff>
      <xdr:row>2</xdr:row>
      <xdr:rowOff>270608</xdr:rowOff>
    </xdr:to>
    <xdr:pic>
      <xdr:nvPicPr>
        <xdr:cNvPr id="4" name="Imagen 3">
          <a:extLst>
            <a:ext uri="{FF2B5EF4-FFF2-40B4-BE49-F238E27FC236}">
              <a16:creationId xmlns:a16="http://schemas.microsoft.com/office/drawing/2014/main" id="{FB5D2420-92CE-47DC-9347-18369B588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5" name="2 Rectángulo redondeado">
          <a:extLst>
            <a:ext uri="{FF2B5EF4-FFF2-40B4-BE49-F238E27FC236}">
              <a16:creationId xmlns:a16="http://schemas.microsoft.com/office/drawing/2014/main" id="{8408EEE7-9544-451D-96CC-92B52677BABE}"/>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161925</xdr:colOff>
      <xdr:row>0</xdr:row>
      <xdr:rowOff>38100</xdr:rowOff>
    </xdr:from>
    <xdr:to>
      <xdr:col>3</xdr:col>
      <xdr:colOff>105335</xdr:colOff>
      <xdr:row>2</xdr:row>
      <xdr:rowOff>308708</xdr:rowOff>
    </xdr:to>
    <xdr:pic>
      <xdr:nvPicPr>
        <xdr:cNvPr id="4" name="Imagen 3">
          <a:extLst>
            <a:ext uri="{FF2B5EF4-FFF2-40B4-BE49-F238E27FC236}">
              <a16:creationId xmlns:a16="http://schemas.microsoft.com/office/drawing/2014/main" id="{0C692597-A718-4264-9DE0-574945262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857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5" name="2 Rectángulo redondeado">
          <a:extLst>
            <a:ext uri="{FF2B5EF4-FFF2-40B4-BE49-F238E27FC236}">
              <a16:creationId xmlns:a16="http://schemas.microsoft.com/office/drawing/2014/main" id="{AFD75656-D8A7-449F-8F4F-38AC2ED1D754}"/>
            </a:ext>
          </a:extLst>
        </xdr:cNvPr>
        <xdr:cNvSpPr/>
      </xdr:nvSpPr>
      <xdr:spPr>
        <a:xfrm>
          <a:off x="1276352" y="219074"/>
          <a:ext cx="347757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133350</xdr:colOff>
      <xdr:row>0</xdr:row>
      <xdr:rowOff>9525</xdr:rowOff>
    </xdr:from>
    <xdr:to>
      <xdr:col>3</xdr:col>
      <xdr:colOff>76760</xdr:colOff>
      <xdr:row>2</xdr:row>
      <xdr:rowOff>280133</xdr:rowOff>
    </xdr:to>
    <xdr:pic>
      <xdr:nvPicPr>
        <xdr:cNvPr id="4" name="Imagen 3">
          <a:extLst>
            <a:ext uri="{FF2B5EF4-FFF2-40B4-BE49-F238E27FC236}">
              <a16:creationId xmlns:a16="http://schemas.microsoft.com/office/drawing/2014/main" id="{5D9DE36A-ACF1-492E-8319-6779F5020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57175" y="952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08D1BA29-F5BC-4934-9779-4BA94ACC523E}"/>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0</xdr:rowOff>
    </xdr:from>
    <xdr:to>
      <xdr:col>3</xdr:col>
      <xdr:colOff>216408</xdr:colOff>
      <xdr:row>0</xdr:row>
      <xdr:rowOff>27432</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436BB86-FFB9-44D5-BF4A-7F947E1515B4}"/>
            </a:ext>
          </a:extLst>
        </xdr:cNvPr>
        <xdr:cNvSpPr/>
      </xdr:nvSpPr>
      <xdr:spPr>
        <a:xfrm>
          <a:off x="247650" y="1905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MENU</a:t>
          </a:r>
        </a:p>
      </xdr:txBody>
    </xdr:sp>
    <xdr:clientData/>
  </xdr:twoCellAnchor>
  <xdr:twoCellAnchor>
    <xdr:from>
      <xdr:col>1</xdr:col>
      <xdr:colOff>123825</xdr:colOff>
      <xdr:row>0</xdr:row>
      <xdr:rowOff>0</xdr:rowOff>
    </xdr:from>
    <xdr:to>
      <xdr:col>3</xdr:col>
      <xdr:colOff>67235</xdr:colOff>
      <xdr:row>2</xdr:row>
      <xdr:rowOff>270608</xdr:rowOff>
    </xdr:to>
    <xdr:pic>
      <xdr:nvPicPr>
        <xdr:cNvPr id="5" name="Imagen 4">
          <a:extLst>
            <a:ext uri="{FF2B5EF4-FFF2-40B4-BE49-F238E27FC236}">
              <a16:creationId xmlns:a16="http://schemas.microsoft.com/office/drawing/2014/main" id="{C7DB27F0-481B-4E72-8CB7-BA9C110FB1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5385" t="5173" r="15384" b="12070"/>
        <a:stretch>
          <a:fillRect/>
        </a:stretch>
      </xdr:blipFill>
      <xdr:spPr bwMode="auto">
        <a:xfrm>
          <a:off x="247650" y="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890580A-2C15-4855-959E-89BFE38EF96A}"/>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a:p>
          <a:pPr marL="0" indent="0" algn="ctr"/>
          <a:r>
            <a:rPr lang="es-CO" sz="1200" b="1" baseline="0">
              <a:solidFill>
                <a:srgbClr val="FFC000"/>
              </a:solidFill>
              <a:latin typeface="+mn-lt"/>
              <a:ea typeface="+mn-ea"/>
              <a:cs typeface="+mn-cs"/>
            </a:rPr>
            <a:t>) </a:t>
          </a:r>
        </a:p>
      </xdr:txBody>
    </xdr:sp>
    <xdr:clientData/>
  </xdr:twoCellAnchor>
  <xdr:twoCellAnchor>
    <xdr:from>
      <xdr:col>1</xdr:col>
      <xdr:colOff>105830</xdr:colOff>
      <xdr:row>0</xdr:row>
      <xdr:rowOff>10583</xdr:rowOff>
    </xdr:from>
    <xdr:to>
      <xdr:col>3</xdr:col>
      <xdr:colOff>173065</xdr:colOff>
      <xdr:row>2</xdr:row>
      <xdr:rowOff>274841</xdr:rowOff>
    </xdr:to>
    <xdr:pic>
      <xdr:nvPicPr>
        <xdr:cNvPr id="4" name="Imagen 3">
          <a:extLst>
            <a:ext uri="{FF2B5EF4-FFF2-40B4-BE49-F238E27FC236}">
              <a16:creationId xmlns:a16="http://schemas.microsoft.com/office/drawing/2014/main" id="{C6A8F34C-8BEC-40AC-8825-0A502D7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32830" y="10583"/>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E86174A2-0A54-4D5D-A811-FD50DFC200CD}"/>
            </a:ext>
          </a:extLst>
        </xdr:cNvPr>
        <xdr:cNvSpPr/>
      </xdr:nvSpPr>
      <xdr:spPr>
        <a:xfrm>
          <a:off x="1276352" y="219074"/>
          <a:ext cx="33794698"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400" b="1" baseline="0">
              <a:solidFill>
                <a:srgbClr val="FFC000"/>
              </a:solidFill>
            </a:rPr>
            <a:t>FORMATO</a:t>
          </a:r>
        </a:p>
        <a:p>
          <a:pPr algn="ctr"/>
          <a:r>
            <a:rPr lang="es-CO" sz="1400" b="1" baseline="0">
              <a:solidFill>
                <a:srgbClr val="FFC000"/>
              </a:solidFill>
            </a:rPr>
            <a:t>MATRIZ DE IDENTIFICACION DE PELIGROS, EVALUACION, VALORACION DE RIESGOS Y DETERMINACION DE CONTROLES</a:t>
          </a:r>
        </a:p>
      </xdr:txBody>
    </xdr:sp>
    <xdr:clientData/>
  </xdr:twoCellAnchor>
  <xdr:twoCellAnchor>
    <xdr:from>
      <xdr:col>1</xdr:col>
      <xdr:colOff>161925</xdr:colOff>
      <xdr:row>0</xdr:row>
      <xdr:rowOff>28575</xdr:rowOff>
    </xdr:from>
    <xdr:to>
      <xdr:col>3</xdr:col>
      <xdr:colOff>105335</xdr:colOff>
      <xdr:row>2</xdr:row>
      <xdr:rowOff>299183</xdr:rowOff>
    </xdr:to>
    <xdr:pic>
      <xdr:nvPicPr>
        <xdr:cNvPr id="4" name="Imagen 3">
          <a:extLst>
            <a:ext uri="{FF2B5EF4-FFF2-40B4-BE49-F238E27FC236}">
              <a16:creationId xmlns:a16="http://schemas.microsoft.com/office/drawing/2014/main" id="{8300DEC0-F17B-4724-96BF-3F2F05D4A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8575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showGridLines="0" showRowColHeaders="0" zoomScale="70" zoomScaleNormal="70" zoomScaleSheetLayoutView="70" workbookViewId="0">
      <selection activeCell="R38" sqref="R38"/>
    </sheetView>
  </sheetViews>
  <sheetFormatPr baseColWidth="10" defaultRowHeight="12.75" x14ac:dyDescent="0.2"/>
  <sheetData>
    <row r="1" spans="1:16" ht="10.5" customHeight="1" x14ac:dyDescent="0.2">
      <c r="A1" s="229"/>
      <c r="B1" s="229"/>
      <c r="C1" s="229"/>
      <c r="D1" s="229"/>
      <c r="E1" s="229"/>
      <c r="F1" s="229"/>
      <c r="G1" s="229"/>
      <c r="H1" s="229"/>
      <c r="I1" s="229"/>
      <c r="J1" s="229"/>
      <c r="K1" s="229"/>
      <c r="L1" s="229"/>
      <c r="M1" s="229"/>
      <c r="N1" s="229"/>
      <c r="O1" s="229"/>
      <c r="P1" s="229"/>
    </row>
    <row r="2" spans="1:16" ht="10.5" customHeight="1" x14ac:dyDescent="0.2">
      <c r="A2" s="229"/>
      <c r="B2" s="229"/>
      <c r="C2" s="229"/>
      <c r="D2" s="229"/>
      <c r="E2" s="229"/>
      <c r="F2" s="229"/>
      <c r="G2" s="229"/>
      <c r="H2" s="229"/>
      <c r="I2" s="229"/>
      <c r="J2" s="229"/>
      <c r="K2" s="229"/>
      <c r="L2" s="229"/>
      <c r="M2" s="229"/>
      <c r="N2" s="229"/>
      <c r="O2" s="229"/>
      <c r="P2" s="229"/>
    </row>
    <row r="3" spans="1:16" ht="10.5" customHeight="1" x14ac:dyDescent="0.2">
      <c r="A3" s="229"/>
      <c r="B3" s="229"/>
      <c r="C3" s="229"/>
      <c r="D3" s="229"/>
      <c r="E3" s="229"/>
      <c r="F3" s="229"/>
      <c r="G3" s="229"/>
      <c r="H3" s="229"/>
      <c r="I3" s="229"/>
      <c r="J3" s="229"/>
      <c r="K3" s="229"/>
      <c r="L3" s="229"/>
      <c r="M3" s="229"/>
      <c r="N3" s="229"/>
      <c r="O3" s="229"/>
      <c r="P3" s="229"/>
    </row>
    <row r="4" spans="1:16" ht="10.5" customHeight="1" x14ac:dyDescent="0.2">
      <c r="A4" s="229"/>
      <c r="B4" s="229"/>
      <c r="C4" s="229"/>
      <c r="D4" s="229"/>
      <c r="E4" s="229"/>
      <c r="F4" s="229"/>
      <c r="G4" s="229"/>
      <c r="H4" s="229"/>
      <c r="I4" s="229"/>
      <c r="J4" s="229"/>
      <c r="K4" s="229"/>
      <c r="L4" s="229"/>
      <c r="M4" s="229"/>
      <c r="N4" s="229"/>
      <c r="O4" s="229"/>
      <c r="P4" s="229"/>
    </row>
    <row r="5" spans="1:16" ht="10.5" customHeight="1" x14ac:dyDescent="0.2">
      <c r="A5" s="229"/>
      <c r="B5" s="229"/>
      <c r="C5" s="229"/>
      <c r="D5" s="229"/>
      <c r="E5" s="229"/>
      <c r="F5" s="229"/>
      <c r="G5" s="229"/>
      <c r="H5" s="229"/>
      <c r="I5" s="229"/>
      <c r="J5" s="229"/>
      <c r="K5" s="229"/>
      <c r="L5" s="229"/>
      <c r="M5" s="229"/>
      <c r="N5" s="229"/>
      <c r="O5" s="229"/>
      <c r="P5" s="229"/>
    </row>
    <row r="6" spans="1:16" ht="10.5" customHeight="1" x14ac:dyDescent="0.2">
      <c r="A6" s="229"/>
      <c r="B6" s="229"/>
      <c r="C6" s="229"/>
      <c r="D6" s="229"/>
      <c r="E6" s="229"/>
      <c r="F6" s="229"/>
      <c r="G6" s="229"/>
      <c r="H6" s="229"/>
      <c r="I6" s="229"/>
      <c r="J6" s="229"/>
      <c r="K6" s="229"/>
      <c r="L6" s="229"/>
      <c r="M6" s="229"/>
      <c r="N6" s="229"/>
      <c r="O6" s="229"/>
      <c r="P6" s="229"/>
    </row>
    <row r="7" spans="1:16" ht="10.5" customHeight="1" x14ac:dyDescent="0.2">
      <c r="A7" s="229"/>
      <c r="B7" s="229"/>
      <c r="C7" s="229"/>
      <c r="D7" s="229"/>
      <c r="E7" s="229"/>
      <c r="F7" s="229"/>
      <c r="G7" s="229"/>
      <c r="H7" s="229"/>
      <c r="I7" s="229"/>
      <c r="J7" s="229"/>
      <c r="K7" s="229"/>
      <c r="L7" s="229"/>
      <c r="M7" s="229"/>
      <c r="N7" s="229"/>
      <c r="O7" s="229"/>
      <c r="P7" s="229"/>
    </row>
    <row r="8" spans="1:16" ht="10.5" customHeight="1" x14ac:dyDescent="0.2">
      <c r="A8" s="229"/>
      <c r="B8" s="229"/>
      <c r="C8" s="229"/>
      <c r="D8" s="229"/>
      <c r="E8" s="229"/>
      <c r="F8" s="229"/>
      <c r="G8" s="229"/>
      <c r="H8" s="229"/>
      <c r="I8" s="229"/>
      <c r="J8" s="229"/>
      <c r="K8" s="229"/>
      <c r="L8" s="229"/>
      <c r="M8" s="229"/>
      <c r="N8" s="229"/>
      <c r="O8" s="229"/>
      <c r="P8" s="229"/>
    </row>
    <row r="9" spans="1:16" ht="10.5" customHeight="1" x14ac:dyDescent="0.2">
      <c r="A9" s="229"/>
      <c r="B9" s="229"/>
      <c r="C9" s="229"/>
      <c r="D9" s="229"/>
      <c r="E9" s="229"/>
      <c r="F9" s="229"/>
      <c r="G9" s="229"/>
      <c r="H9" s="229"/>
      <c r="I9" s="229"/>
      <c r="J9" s="229"/>
      <c r="K9" s="229"/>
      <c r="L9" s="229"/>
      <c r="M9" s="229"/>
      <c r="N9" s="229"/>
      <c r="O9" s="229"/>
      <c r="P9" s="229"/>
    </row>
    <row r="10" spans="1:16" ht="10.5" customHeight="1" x14ac:dyDescent="0.2">
      <c r="A10" s="229"/>
      <c r="B10" s="229"/>
      <c r="C10" s="229"/>
      <c r="D10" s="229"/>
      <c r="E10" s="229"/>
      <c r="F10" s="229"/>
      <c r="G10" s="229"/>
      <c r="H10" s="229"/>
      <c r="I10" s="229"/>
      <c r="J10" s="229"/>
      <c r="K10" s="229"/>
      <c r="L10" s="229"/>
      <c r="M10" s="229"/>
      <c r="N10" s="229"/>
      <c r="O10" s="229"/>
      <c r="P10" s="229"/>
    </row>
    <row r="11" spans="1:16" ht="10.5" customHeight="1" x14ac:dyDescent="0.2">
      <c r="A11" s="229"/>
      <c r="B11" s="229"/>
      <c r="C11" s="229"/>
      <c r="D11" s="229"/>
      <c r="E11" s="229"/>
      <c r="F11" s="229"/>
      <c r="G11" s="229"/>
      <c r="H11" s="229"/>
      <c r="I11" s="229"/>
      <c r="J11" s="229"/>
      <c r="K11" s="229"/>
      <c r="L11" s="229"/>
      <c r="M11" s="229"/>
      <c r="N11" s="229"/>
      <c r="O11" s="229"/>
      <c r="P11" s="229"/>
    </row>
    <row r="12" spans="1:16" ht="10.5" customHeight="1" x14ac:dyDescent="0.2">
      <c r="A12" s="229"/>
      <c r="B12" s="229"/>
      <c r="C12" s="229"/>
      <c r="D12" s="229"/>
      <c r="E12" s="229"/>
      <c r="F12" s="229"/>
      <c r="G12" s="229"/>
      <c r="H12" s="229"/>
      <c r="I12" s="229"/>
      <c r="J12" s="229"/>
      <c r="K12" s="229"/>
      <c r="L12" s="229"/>
      <c r="M12" s="229"/>
      <c r="N12" s="229"/>
      <c r="O12" s="229"/>
      <c r="P12" s="229"/>
    </row>
    <row r="13" spans="1:16" ht="10.5" customHeight="1" x14ac:dyDescent="0.2">
      <c r="A13" s="229"/>
      <c r="B13" s="229"/>
      <c r="C13" s="229"/>
      <c r="D13" s="229"/>
      <c r="E13" s="229"/>
      <c r="F13" s="229"/>
      <c r="G13" s="229"/>
      <c r="H13" s="229"/>
      <c r="I13" s="229"/>
      <c r="J13" s="229"/>
      <c r="K13" s="229"/>
      <c r="L13" s="229"/>
      <c r="M13" s="229"/>
      <c r="N13" s="229"/>
      <c r="O13" s="229"/>
      <c r="P13" s="229"/>
    </row>
    <row r="14" spans="1:16" ht="10.5" customHeight="1" x14ac:dyDescent="0.2">
      <c r="A14" s="229"/>
      <c r="B14" s="229"/>
      <c r="C14" s="229"/>
      <c r="D14" s="229"/>
      <c r="E14" s="229"/>
      <c r="F14" s="229"/>
      <c r="G14" s="229"/>
      <c r="H14" s="229"/>
      <c r="I14" s="229"/>
      <c r="J14" s="229"/>
      <c r="K14" s="229"/>
      <c r="L14" s="229"/>
      <c r="M14" s="229"/>
      <c r="N14" s="229"/>
      <c r="O14" s="229"/>
      <c r="P14" s="229"/>
    </row>
    <row r="15" spans="1:16" ht="10.5" customHeight="1" x14ac:dyDescent="0.2">
      <c r="A15" s="229"/>
      <c r="B15" s="229"/>
      <c r="C15" s="229"/>
      <c r="D15" s="229"/>
      <c r="E15" s="229"/>
      <c r="F15" s="229"/>
      <c r="G15" s="229"/>
      <c r="H15" s="229"/>
      <c r="I15" s="229"/>
      <c r="J15" s="229"/>
      <c r="K15" s="229"/>
      <c r="L15" s="229"/>
      <c r="M15" s="229"/>
      <c r="N15" s="229"/>
      <c r="O15" s="229"/>
      <c r="P15" s="229"/>
    </row>
    <row r="16" spans="1:16" ht="10.5" customHeight="1" x14ac:dyDescent="0.2">
      <c r="A16" s="229"/>
      <c r="B16" s="229"/>
      <c r="C16" s="229"/>
      <c r="D16" s="229"/>
      <c r="E16" s="229"/>
      <c r="F16" s="229"/>
      <c r="G16" s="229"/>
      <c r="H16" s="229"/>
      <c r="I16" s="229"/>
      <c r="J16" s="229"/>
      <c r="K16" s="229"/>
      <c r="L16" s="229"/>
      <c r="M16" s="229"/>
      <c r="N16" s="229"/>
      <c r="O16" s="229"/>
      <c r="P16" s="229"/>
    </row>
    <row r="17" spans="1:16" ht="10.5" customHeight="1" x14ac:dyDescent="0.2">
      <c r="A17" s="229"/>
      <c r="B17" s="229"/>
      <c r="C17" s="229"/>
      <c r="D17" s="229"/>
      <c r="E17" s="229"/>
      <c r="F17" s="229"/>
      <c r="G17" s="229"/>
      <c r="H17" s="229"/>
      <c r="I17" s="229"/>
      <c r="J17" s="229"/>
      <c r="K17" s="229"/>
      <c r="L17" s="229"/>
      <c r="M17" s="229"/>
      <c r="N17" s="229"/>
      <c r="O17" s="229"/>
      <c r="P17" s="229"/>
    </row>
    <row r="18" spans="1:16" ht="10.5" customHeight="1" x14ac:dyDescent="0.2">
      <c r="A18" s="229"/>
      <c r="B18" s="229"/>
      <c r="C18" s="229"/>
      <c r="D18" s="229"/>
      <c r="E18" s="229"/>
      <c r="F18" s="229"/>
      <c r="G18" s="229"/>
      <c r="H18" s="229"/>
      <c r="I18" s="229"/>
      <c r="J18" s="229"/>
      <c r="K18" s="229"/>
      <c r="L18" s="229"/>
      <c r="M18" s="229"/>
      <c r="N18" s="229"/>
      <c r="O18" s="229"/>
      <c r="P18" s="229"/>
    </row>
    <row r="19" spans="1:16" ht="10.5" customHeight="1" x14ac:dyDescent="0.2">
      <c r="A19" s="229"/>
      <c r="B19" s="229"/>
      <c r="C19" s="229"/>
      <c r="D19" s="229"/>
      <c r="E19" s="229"/>
      <c r="F19" s="229"/>
      <c r="G19" s="229"/>
      <c r="H19" s="229"/>
      <c r="I19" s="229"/>
      <c r="J19" s="229"/>
      <c r="K19" s="229"/>
      <c r="L19" s="229"/>
      <c r="M19" s="229"/>
      <c r="N19" s="229"/>
      <c r="O19" s="229"/>
      <c r="P19" s="229"/>
    </row>
    <row r="20" spans="1:16" ht="10.5" customHeight="1" x14ac:dyDescent="0.2">
      <c r="A20" s="229"/>
      <c r="B20" s="229"/>
      <c r="C20" s="229"/>
      <c r="D20" s="229"/>
      <c r="E20" s="229"/>
      <c r="F20" s="229"/>
      <c r="G20" s="229"/>
      <c r="H20" s="229"/>
      <c r="I20" s="229"/>
      <c r="J20" s="229"/>
      <c r="K20" s="229"/>
      <c r="L20" s="229"/>
      <c r="M20" s="229"/>
      <c r="N20" s="229"/>
      <c r="O20" s="229"/>
      <c r="P20" s="229"/>
    </row>
    <row r="21" spans="1:16" ht="10.5" customHeight="1" x14ac:dyDescent="0.2">
      <c r="A21" s="229"/>
      <c r="B21" s="229"/>
      <c r="C21" s="229"/>
      <c r="D21" s="229"/>
      <c r="E21" s="229"/>
      <c r="F21" s="229"/>
      <c r="G21" s="229"/>
      <c r="H21" s="229"/>
      <c r="I21" s="229"/>
      <c r="J21" s="229"/>
      <c r="K21" s="229"/>
      <c r="L21" s="229"/>
      <c r="M21" s="229"/>
      <c r="N21" s="229"/>
      <c r="O21" s="229"/>
      <c r="P21" s="229"/>
    </row>
    <row r="22" spans="1:16" ht="10.5" customHeight="1" x14ac:dyDescent="0.2">
      <c r="A22" s="229"/>
      <c r="B22" s="229"/>
      <c r="C22" s="229"/>
      <c r="D22" s="229"/>
      <c r="E22" s="229"/>
      <c r="F22" s="229"/>
      <c r="G22" s="229"/>
      <c r="H22" s="229"/>
      <c r="I22" s="229"/>
      <c r="J22" s="229"/>
      <c r="K22" s="229"/>
      <c r="L22" s="229"/>
      <c r="M22" s="229"/>
      <c r="N22" s="229"/>
      <c r="O22" s="229"/>
      <c r="P22" s="229"/>
    </row>
    <row r="23" spans="1:16" ht="10.5" customHeight="1" x14ac:dyDescent="0.2">
      <c r="A23" s="229"/>
      <c r="B23" s="229"/>
      <c r="C23" s="229"/>
      <c r="D23" s="229"/>
      <c r="E23" s="229"/>
      <c r="F23" s="229"/>
      <c r="G23" s="229"/>
      <c r="H23" s="229"/>
      <c r="I23" s="229"/>
      <c r="J23" s="229"/>
      <c r="K23" s="229"/>
      <c r="L23" s="229"/>
      <c r="M23" s="229"/>
      <c r="N23" s="229"/>
      <c r="O23" s="229"/>
      <c r="P23" s="229"/>
    </row>
    <row r="24" spans="1:16" ht="10.5" customHeight="1" x14ac:dyDescent="0.2">
      <c r="A24" s="229"/>
      <c r="B24" s="229"/>
      <c r="C24" s="229"/>
      <c r="D24" s="229"/>
      <c r="E24" s="229"/>
      <c r="F24" s="229"/>
      <c r="G24" s="229"/>
      <c r="H24" s="229"/>
      <c r="I24" s="229"/>
      <c r="J24" s="229"/>
      <c r="K24" s="229"/>
      <c r="L24" s="229"/>
      <c r="M24" s="229"/>
      <c r="N24" s="229"/>
      <c r="O24" s="229"/>
      <c r="P24" s="229"/>
    </row>
    <row r="25" spans="1:16" ht="10.5" customHeight="1" x14ac:dyDescent="0.2">
      <c r="A25" s="229"/>
      <c r="B25" s="229"/>
      <c r="C25" s="229"/>
      <c r="D25" s="229"/>
      <c r="E25" s="229"/>
      <c r="F25" s="229"/>
      <c r="G25" s="229"/>
      <c r="H25" s="229"/>
      <c r="I25" s="229"/>
      <c r="J25" s="229"/>
      <c r="K25" s="229"/>
      <c r="L25" s="229"/>
      <c r="M25" s="229"/>
      <c r="N25" s="229"/>
      <c r="O25" s="229"/>
      <c r="P25" s="229"/>
    </row>
    <row r="26" spans="1:16" ht="10.5" customHeight="1" x14ac:dyDescent="0.2">
      <c r="A26" s="229"/>
      <c r="B26" s="229"/>
      <c r="C26" s="229"/>
      <c r="D26" s="229"/>
      <c r="E26" s="229"/>
      <c r="F26" s="229"/>
      <c r="G26" s="229"/>
      <c r="H26" s="229"/>
      <c r="I26" s="229"/>
      <c r="J26" s="229"/>
      <c r="K26" s="229"/>
      <c r="L26" s="229"/>
      <c r="M26" s="229"/>
      <c r="N26" s="229"/>
      <c r="O26" s="229"/>
      <c r="P26" s="229"/>
    </row>
    <row r="27" spans="1:16" ht="10.5" customHeight="1" x14ac:dyDescent="0.2">
      <c r="A27" s="229"/>
      <c r="B27" s="229"/>
      <c r="C27" s="229"/>
      <c r="D27" s="229"/>
      <c r="E27" s="229"/>
      <c r="F27" s="229"/>
      <c r="G27" s="229"/>
      <c r="H27" s="229"/>
      <c r="I27" s="229"/>
      <c r="J27" s="229"/>
      <c r="K27" s="229"/>
      <c r="L27" s="229"/>
      <c r="M27" s="229"/>
      <c r="N27" s="229"/>
      <c r="O27" s="229"/>
      <c r="P27" s="229"/>
    </row>
    <row r="28" spans="1:16" ht="10.5" customHeight="1" x14ac:dyDescent="0.2">
      <c r="A28" s="229"/>
      <c r="B28" s="229"/>
      <c r="C28" s="229"/>
      <c r="D28" s="229"/>
      <c r="E28" s="229"/>
      <c r="F28" s="229"/>
      <c r="G28" s="229"/>
      <c r="H28" s="229"/>
      <c r="I28" s="229"/>
      <c r="J28" s="229"/>
      <c r="K28" s="229"/>
      <c r="L28" s="229"/>
      <c r="M28" s="229"/>
      <c r="N28" s="229"/>
      <c r="O28" s="229"/>
      <c r="P28" s="229"/>
    </row>
    <row r="29" spans="1:16" ht="10.5" customHeight="1" x14ac:dyDescent="0.2">
      <c r="A29" s="229"/>
      <c r="B29" s="229"/>
      <c r="C29" s="229"/>
      <c r="D29" s="229"/>
      <c r="E29" s="229"/>
      <c r="F29" s="229"/>
      <c r="G29" s="229"/>
      <c r="H29" s="229"/>
      <c r="I29" s="229"/>
      <c r="J29" s="229"/>
      <c r="K29" s="229"/>
      <c r="L29" s="229"/>
      <c r="M29" s="229"/>
      <c r="N29" s="229"/>
      <c r="O29" s="229"/>
      <c r="P29" s="229"/>
    </row>
    <row r="30" spans="1:16" ht="10.5" customHeight="1" x14ac:dyDescent="0.2">
      <c r="A30" s="229"/>
      <c r="B30" s="229"/>
      <c r="C30" s="229"/>
      <c r="D30" s="229"/>
      <c r="E30" s="229"/>
      <c r="F30" s="229"/>
      <c r="G30" s="229"/>
      <c r="H30" s="229"/>
      <c r="I30" s="229"/>
      <c r="J30" s="229"/>
      <c r="K30" s="229"/>
      <c r="L30" s="229"/>
      <c r="M30" s="229"/>
      <c r="N30" s="229"/>
      <c r="O30" s="229"/>
      <c r="P30" s="229"/>
    </row>
    <row r="31" spans="1:16" ht="10.5" customHeight="1" x14ac:dyDescent="0.2">
      <c r="A31" s="229"/>
      <c r="B31" s="229"/>
      <c r="C31" s="229"/>
      <c r="D31" s="229"/>
      <c r="E31" s="229"/>
      <c r="F31" s="229"/>
      <c r="G31" s="229"/>
      <c r="H31" s="229"/>
      <c r="I31" s="229"/>
      <c r="J31" s="229"/>
      <c r="K31" s="229"/>
      <c r="L31" s="229"/>
      <c r="M31" s="229"/>
      <c r="N31" s="229"/>
      <c r="O31" s="229"/>
      <c r="P31" s="229"/>
    </row>
    <row r="32" spans="1:16" ht="10.5" customHeight="1" x14ac:dyDescent="0.2">
      <c r="A32" s="229"/>
      <c r="B32" s="229"/>
      <c r="C32" s="229"/>
      <c r="D32" s="229"/>
      <c r="E32" s="229"/>
      <c r="F32" s="229"/>
      <c r="G32" s="229"/>
      <c r="H32" s="229"/>
      <c r="I32" s="229"/>
      <c r="J32" s="229"/>
      <c r="K32" s="229"/>
      <c r="L32" s="229"/>
      <c r="M32" s="229"/>
      <c r="N32" s="229"/>
      <c r="O32" s="229"/>
      <c r="P32" s="229"/>
    </row>
    <row r="33" spans="1:17" ht="10.5" customHeight="1" x14ac:dyDescent="0.2">
      <c r="A33" s="229"/>
      <c r="B33" s="229"/>
      <c r="C33" s="229"/>
      <c r="D33" s="229"/>
      <c r="E33" s="229"/>
      <c r="F33" s="229"/>
      <c r="G33" s="229"/>
      <c r="H33" s="229"/>
      <c r="I33" s="229"/>
      <c r="J33" s="229"/>
      <c r="K33" s="229"/>
      <c r="L33" s="229"/>
      <c r="M33" s="229"/>
      <c r="N33" s="229"/>
      <c r="O33" s="229"/>
      <c r="P33" s="229"/>
    </row>
    <row r="34" spans="1:17" ht="10.5" customHeight="1" x14ac:dyDescent="0.2">
      <c r="A34" s="229"/>
      <c r="B34" s="229"/>
      <c r="C34" s="229"/>
      <c r="D34" s="229"/>
      <c r="E34" s="229"/>
      <c r="F34" s="229"/>
      <c r="G34" s="229"/>
      <c r="H34" s="229"/>
      <c r="I34" s="229"/>
      <c r="J34" s="229"/>
      <c r="K34" s="229"/>
      <c r="L34" s="229"/>
      <c r="M34" s="229"/>
      <c r="N34" s="229"/>
      <c r="O34" s="229"/>
      <c r="P34" s="229"/>
    </row>
    <row r="35" spans="1:17" ht="10.5" customHeight="1" x14ac:dyDescent="0.2">
      <c r="A35" s="229"/>
      <c r="B35" s="229"/>
      <c r="C35" s="229"/>
      <c r="D35" s="229"/>
      <c r="E35" s="229"/>
      <c r="F35" s="229"/>
      <c r="G35" s="229"/>
      <c r="H35" s="229"/>
      <c r="I35" s="229"/>
      <c r="J35" s="229"/>
      <c r="K35" s="229"/>
      <c r="L35" s="229"/>
      <c r="M35" s="229"/>
      <c r="N35" s="229"/>
      <c r="O35" s="229"/>
      <c r="P35" s="229"/>
    </row>
    <row r="36" spans="1:17" ht="10.5" customHeight="1" x14ac:dyDescent="0.2">
      <c r="A36" s="229"/>
      <c r="B36" s="229"/>
      <c r="C36" s="229"/>
      <c r="D36" s="229"/>
      <c r="E36" s="229"/>
      <c r="F36" s="229"/>
      <c r="G36" s="229"/>
      <c r="H36" s="229"/>
      <c r="I36" s="229"/>
      <c r="J36" s="229"/>
      <c r="K36" s="229"/>
      <c r="L36" s="229"/>
      <c r="M36" s="229"/>
      <c r="N36" s="229"/>
      <c r="O36" s="229"/>
      <c r="P36" s="229"/>
    </row>
    <row r="37" spans="1:17" ht="10.5" customHeight="1" x14ac:dyDescent="0.2">
      <c r="A37" s="229"/>
      <c r="B37" s="229"/>
      <c r="C37" s="229"/>
      <c r="D37" s="229"/>
      <c r="E37" s="229"/>
      <c r="F37" s="229"/>
      <c r="G37" s="229"/>
      <c r="H37" s="229"/>
      <c r="I37" s="229"/>
      <c r="J37" s="229"/>
      <c r="K37" s="229"/>
      <c r="L37" s="229"/>
      <c r="M37" s="229"/>
      <c r="N37" s="229"/>
      <c r="O37" s="229"/>
      <c r="P37" s="229"/>
    </row>
    <row r="38" spans="1:17" ht="10.5" customHeight="1" x14ac:dyDescent="0.2">
      <c r="A38" s="229"/>
      <c r="B38" s="229"/>
      <c r="C38" s="229"/>
      <c r="D38" s="229"/>
      <c r="E38" s="229"/>
      <c r="F38" s="229"/>
      <c r="G38" s="229"/>
      <c r="H38" s="229"/>
      <c r="I38" s="229"/>
      <c r="J38" s="229"/>
      <c r="K38" s="229"/>
      <c r="L38" s="229"/>
      <c r="M38" s="229"/>
      <c r="N38" s="229"/>
      <c r="O38" s="229"/>
      <c r="P38" s="229"/>
    </row>
    <row r="39" spans="1:17" ht="10.5" customHeight="1" x14ac:dyDescent="0.2">
      <c r="A39" s="229"/>
      <c r="B39" s="229"/>
      <c r="C39" s="229"/>
      <c r="D39" s="229"/>
      <c r="E39" s="229"/>
      <c r="F39" s="229"/>
      <c r="G39" s="229"/>
      <c r="H39" s="229"/>
      <c r="I39" s="229"/>
      <c r="J39" s="229"/>
      <c r="K39" s="229"/>
      <c r="L39" s="229"/>
      <c r="M39" s="229"/>
      <c r="N39" s="229"/>
      <c r="O39" s="229"/>
      <c r="P39" s="229"/>
    </row>
    <row r="40" spans="1:17" ht="10.5" customHeight="1" x14ac:dyDescent="0.2">
      <c r="A40" s="229"/>
      <c r="B40" s="229"/>
      <c r="C40" s="229"/>
      <c r="D40" s="229"/>
      <c r="E40" s="229"/>
      <c r="F40" s="229"/>
      <c r="G40" s="229"/>
      <c r="H40" s="229"/>
      <c r="I40" s="229"/>
      <c r="J40" s="229"/>
      <c r="K40" s="229"/>
      <c r="L40" s="229"/>
      <c r="M40" s="229"/>
      <c r="N40" s="229"/>
      <c r="O40" s="229"/>
      <c r="P40" s="229"/>
    </row>
    <row r="41" spans="1:17" ht="10.5" customHeight="1" x14ac:dyDescent="0.2">
      <c r="A41" s="229"/>
      <c r="B41" s="229"/>
      <c r="C41" s="229"/>
      <c r="D41" s="229"/>
      <c r="E41" s="229"/>
      <c r="F41" s="229"/>
      <c r="G41" s="229"/>
      <c r="H41" s="229"/>
      <c r="I41" s="229"/>
      <c r="J41" s="229"/>
      <c r="K41" s="229"/>
      <c r="L41" s="229"/>
      <c r="M41" s="229"/>
      <c r="N41" s="229"/>
      <c r="O41" s="229"/>
      <c r="P41" s="229"/>
    </row>
    <row r="42" spans="1:17" ht="10.5" customHeight="1" x14ac:dyDescent="0.2">
      <c r="A42" s="229"/>
      <c r="B42" s="229"/>
      <c r="C42" s="229"/>
      <c r="D42" s="229"/>
      <c r="E42" s="229"/>
      <c r="F42" s="229"/>
      <c r="G42" s="229"/>
      <c r="H42" s="229"/>
      <c r="I42" s="229"/>
      <c r="J42" s="229"/>
      <c r="K42" s="229"/>
      <c r="L42" s="229"/>
      <c r="M42" s="229"/>
      <c r="N42" s="229"/>
      <c r="O42" s="229"/>
      <c r="P42" s="229"/>
    </row>
    <row r="43" spans="1:17" ht="10.5" customHeight="1" x14ac:dyDescent="0.2"/>
    <row r="44" spans="1:17" ht="10.5" customHeight="1" x14ac:dyDescent="0.2"/>
    <row r="45" spans="1:17" ht="10.5" customHeight="1" x14ac:dyDescent="0.2">
      <c r="A45" s="351" t="s">
        <v>656</v>
      </c>
      <c r="B45" s="229"/>
      <c r="C45" s="229"/>
      <c r="D45" s="229"/>
      <c r="E45" s="229"/>
      <c r="F45" s="229"/>
      <c r="G45" s="229"/>
      <c r="H45" s="229"/>
      <c r="I45" s="229"/>
      <c r="J45" s="229"/>
      <c r="K45" s="229"/>
      <c r="L45" s="229"/>
      <c r="M45" s="229"/>
      <c r="N45" s="229"/>
      <c r="O45" s="229"/>
      <c r="P45" s="229"/>
      <c r="Q45" s="229"/>
    </row>
    <row r="46" spans="1:17" x14ac:dyDescent="0.2">
      <c r="A46" s="229"/>
      <c r="B46" s="229"/>
      <c r="C46" s="229"/>
      <c r="D46" s="229"/>
      <c r="E46" s="229"/>
      <c r="F46" s="229"/>
      <c r="G46" s="229"/>
      <c r="H46" s="229"/>
      <c r="I46" s="229"/>
      <c r="J46" s="229"/>
      <c r="K46" s="229"/>
      <c r="L46" s="229"/>
      <c r="M46" s="229"/>
      <c r="N46" s="229"/>
      <c r="O46" s="229"/>
      <c r="P46" s="229"/>
      <c r="Q46" s="229"/>
    </row>
  </sheetData>
  <mergeCells count="2">
    <mergeCell ref="A1:P42"/>
    <mergeCell ref="A45:Q46"/>
  </mergeCells>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AK96"/>
  <sheetViews>
    <sheetView topLeftCell="R18" zoomScaleNormal="100" workbookViewId="0">
      <selection activeCell="AF19" sqref="AF19"/>
    </sheetView>
  </sheetViews>
  <sheetFormatPr baseColWidth="10" defaultRowHeight="48.75" customHeight="1" x14ac:dyDescent="0.3"/>
  <cols>
    <col min="1" max="1" width="1.85546875" style="3" customWidth="1"/>
    <col min="2" max="2" width="5.7109375" style="3" customWidth="1"/>
    <col min="3" max="3" width="7.5703125" style="3" customWidth="1"/>
    <col min="4" max="4" width="6.85546875" style="3" customWidth="1"/>
    <col min="5" max="5" width="8" style="4" customWidth="1"/>
    <col min="6" max="6" width="22.42578125" style="3" customWidth="1"/>
    <col min="7" max="7" width="8.28515625" style="3" customWidth="1"/>
    <col min="8" max="8" width="20.28515625" style="5" customWidth="1"/>
    <col min="9" max="9" width="22.7109375" style="3" customWidth="1"/>
    <col min="10" max="10" width="22.42578125" style="3" customWidth="1"/>
    <col min="11" max="11" width="26" style="3" customWidth="1"/>
    <col min="12" max="15" width="5.140625" style="3" customWidth="1"/>
    <col min="16" max="16" width="16.5703125" style="3" customWidth="1"/>
    <col min="17" max="17" width="5.7109375" style="3" customWidth="1"/>
    <col min="18" max="20" width="19.7109375" style="3" customWidth="1"/>
    <col min="21" max="21" width="5" style="3" customWidth="1"/>
    <col min="22" max="22" width="5.42578125" style="3" customWidth="1"/>
    <col min="23" max="23" width="8.140625" style="3" customWidth="1"/>
    <col min="24" max="24" width="6.7109375" style="3" customWidth="1"/>
    <col min="25" max="25" width="15.28515625" style="3" customWidth="1"/>
    <col min="26" max="26" width="7.7109375" style="3" customWidth="1"/>
    <col min="27" max="27" width="8.140625" style="3" customWidth="1"/>
    <col min="28" max="28" width="7.28515625" style="3" customWidth="1"/>
    <col min="29" max="29" width="14.28515625" style="3" customWidth="1"/>
    <col min="30" max="30" width="12.7109375" style="3" customWidth="1"/>
    <col min="31" max="31" width="15.42578125" style="3" customWidth="1"/>
    <col min="32" max="32" width="12.28515625" style="4" customWidth="1"/>
    <col min="33" max="33" width="17.42578125" style="4" customWidth="1"/>
    <col min="34" max="34" width="22.28515625" style="4" customWidth="1"/>
    <col min="35" max="35" width="24.28515625" style="3" customWidth="1"/>
    <col min="36" max="36" width="18.5703125" style="5" customWidth="1"/>
    <col min="37" max="37" width="19.28515625" style="3" customWidth="1"/>
    <col min="38" max="16384" width="11.42578125" style="3"/>
  </cols>
  <sheetData>
    <row r="1" spans="2:37" ht="32.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2:37" ht="32.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2:37" ht="32.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2:37" ht="32.25" customHeight="1" x14ac:dyDescent="0.3"/>
    <row r="5" spans="2:37"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37" s="112" customFormat="1" ht="18.75" customHeight="1" x14ac:dyDescent="0.3">
      <c r="E6" s="113"/>
      <c r="H6" s="114"/>
      <c r="AF6" s="113"/>
      <c r="AG6" s="113"/>
      <c r="AH6" s="113"/>
      <c r="AJ6" s="114"/>
    </row>
    <row r="7" spans="2:37"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37"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37"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37"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37" ht="118.5" customHeight="1" x14ac:dyDescent="0.3">
      <c r="B11" s="288" t="s">
        <v>135</v>
      </c>
      <c r="C11" s="263" t="s">
        <v>178</v>
      </c>
      <c r="D11" s="263" t="s">
        <v>184</v>
      </c>
      <c r="E11" s="269" t="s">
        <v>228</v>
      </c>
      <c r="F11" s="269" t="s">
        <v>229</v>
      </c>
      <c r="G11" s="31" t="s">
        <v>42</v>
      </c>
      <c r="H11" s="240" t="s">
        <v>36</v>
      </c>
      <c r="I11" s="175" t="s">
        <v>46</v>
      </c>
      <c r="J11" s="176" t="s">
        <v>354</v>
      </c>
      <c r="K11" s="176" t="s">
        <v>355</v>
      </c>
      <c r="L11" s="195">
        <v>1</v>
      </c>
      <c r="M11" s="179">
        <v>0</v>
      </c>
      <c r="N11" s="195">
        <v>0</v>
      </c>
      <c r="O11" s="195">
        <f>SUM(L11:N11)</f>
        <v>1</v>
      </c>
      <c r="P11" s="176" t="s">
        <v>356</v>
      </c>
      <c r="Q11" s="179">
        <v>8</v>
      </c>
      <c r="R11" s="176" t="s">
        <v>603</v>
      </c>
      <c r="S11" s="176" t="s">
        <v>358</v>
      </c>
      <c r="T11" s="176" t="s">
        <v>357</v>
      </c>
      <c r="U11" s="198">
        <v>2</v>
      </c>
      <c r="V11" s="180">
        <v>4</v>
      </c>
      <c r="W11" s="180">
        <f>V11*U11</f>
        <v>8</v>
      </c>
      <c r="X11" s="181" t="str">
        <f>+IF(AND(U11*V11&gt;=24,U11*V11&lt;=40),"MA",IF(AND(U11*V11&gt;=10,U11*V11&lt;=20),"A",IF(AND(U11*V11&gt;=6,U11*V11&lt;=8),"M",IF(AND(U11*V11&gt;=0,U11*V11&lt;=4),"B",""))))</f>
        <v>M</v>
      </c>
      <c r="Y11" s="182"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 t="shared" ref="AB11:AB27" si="0">+IF(AND(U11*V11*Z11&gt;=600,U11*V11*Z11&lt;=4000),"I",IF(AND(U11*V11*Z11&gt;=150,U11*V11*Z11&lt;=500),"II",IF(AND(U11*V11*Z11&gt;=40,U11*V11*Z11&lt;=120),"III",IF(AND(U11*V11*Z11&gt;=0,U11*V11*Z11&lt;=20),"IV",""))))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2" t="s">
        <v>56</v>
      </c>
      <c r="AF11" s="179" t="s">
        <v>34</v>
      </c>
      <c r="AG11" s="179" t="s">
        <v>34</v>
      </c>
      <c r="AH11" s="179" t="s">
        <v>363</v>
      </c>
      <c r="AI11" s="175" t="s">
        <v>359</v>
      </c>
      <c r="AJ11" s="179" t="s">
        <v>34</v>
      </c>
      <c r="AK11" s="118" t="s">
        <v>35</v>
      </c>
    </row>
    <row r="12" spans="2:37" ht="118.5" customHeight="1" x14ac:dyDescent="0.3">
      <c r="B12" s="289"/>
      <c r="C12" s="264"/>
      <c r="D12" s="264"/>
      <c r="E12" s="270"/>
      <c r="F12" s="270"/>
      <c r="G12" s="31"/>
      <c r="H12" s="241"/>
      <c r="I12" s="175" t="s">
        <v>120</v>
      </c>
      <c r="J12" s="176" t="s">
        <v>360</v>
      </c>
      <c r="K12" s="187" t="s">
        <v>361</v>
      </c>
      <c r="L12" s="195">
        <v>1</v>
      </c>
      <c r="M12" s="179">
        <v>0</v>
      </c>
      <c r="N12" s="195">
        <v>0</v>
      </c>
      <c r="O12" s="195">
        <f>SUM(L12:N12)</f>
        <v>1</v>
      </c>
      <c r="P12" s="176" t="s">
        <v>356</v>
      </c>
      <c r="Q12" s="179">
        <v>8</v>
      </c>
      <c r="R12" s="187" t="s">
        <v>604</v>
      </c>
      <c r="S12" s="187" t="s">
        <v>358</v>
      </c>
      <c r="T12" s="187" t="s">
        <v>357</v>
      </c>
      <c r="U12" s="198">
        <v>2</v>
      </c>
      <c r="V12" s="180">
        <v>4</v>
      </c>
      <c r="W12" s="180">
        <f>V12*U12</f>
        <v>8</v>
      </c>
      <c r="X12" s="181" t="str">
        <f>+IF(AND(U12*V12&gt;=24,U12*V12&lt;=40),"MA",IF(AND(U12*V12&gt;=10,U12*V12&lt;=20),"A",IF(AND(U12*V12&gt;=6,U12*V12&lt;=8),"M",IF(AND(U12*V12&gt;=0,U12*V12&lt;=4),"B",""))))</f>
        <v>M</v>
      </c>
      <c r="Y12" s="182"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11</v>
      </c>
      <c r="AA12" s="180">
        <f>W12*Z12</f>
        <v>88</v>
      </c>
      <c r="AB12" s="183" t="str">
        <f t="shared" si="0"/>
        <v>III</v>
      </c>
      <c r="AC12" s="182"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+IF(AB12="I","No aceptable",IF(AB12="II","No aceptable o aceptable con control específico",IF(AB12="III","Aceptable",IF(AB12="IV","Aceptable",""))))</f>
        <v>Aceptable</v>
      </c>
      <c r="AE12" s="182" t="s">
        <v>121</v>
      </c>
      <c r="AF12" s="179" t="s">
        <v>34</v>
      </c>
      <c r="AG12" s="179" t="s">
        <v>34</v>
      </c>
      <c r="AH12" s="179" t="s">
        <v>364</v>
      </c>
      <c r="AI12" s="175" t="s">
        <v>359</v>
      </c>
      <c r="AJ12" s="179" t="s">
        <v>34</v>
      </c>
      <c r="AK12" s="118" t="s">
        <v>35</v>
      </c>
    </row>
    <row r="13" spans="2:37" ht="118.5" customHeight="1" x14ac:dyDescent="0.3">
      <c r="B13" s="289"/>
      <c r="C13" s="264"/>
      <c r="D13" s="264"/>
      <c r="E13" s="270"/>
      <c r="F13" s="270"/>
      <c r="G13" s="100" t="s">
        <v>33</v>
      </c>
      <c r="H13" s="240" t="s">
        <v>44</v>
      </c>
      <c r="I13" s="175" t="s">
        <v>60</v>
      </c>
      <c r="J13" s="175" t="s">
        <v>340</v>
      </c>
      <c r="K13" s="175" t="s">
        <v>327</v>
      </c>
      <c r="L13" s="202">
        <v>1</v>
      </c>
      <c r="M13" s="175">
        <v>0</v>
      </c>
      <c r="N13" s="202">
        <v>0</v>
      </c>
      <c r="O13" s="202">
        <f t="shared" ref="O13:O27" si="1">SUM(L13:N13)</f>
        <v>1</v>
      </c>
      <c r="P13" s="175" t="s">
        <v>337</v>
      </c>
      <c r="Q13" s="179">
        <v>8</v>
      </c>
      <c r="R13" s="175" t="s">
        <v>331</v>
      </c>
      <c r="S13" s="175" t="s">
        <v>329</v>
      </c>
      <c r="T13" s="175" t="s">
        <v>443</v>
      </c>
      <c r="U13" s="180">
        <v>2</v>
      </c>
      <c r="V13" s="180">
        <v>2</v>
      </c>
      <c r="W13" s="180">
        <f t="shared" ref="W13:W21" si="2">V13*U13</f>
        <v>4</v>
      </c>
      <c r="X13" s="181" t="str">
        <f t="shared" ref="X13:X21" si="3">+IF(AND(U13*V13&gt;=24,U13*V13&lt;=40),"MA",IF(AND(U13*V13&gt;=10,U13*V13&lt;=20),"A",IF(AND(U13*V13&gt;=6,U13*V13&lt;=8),"M",IF(AND(U13*V13&gt;=0,U13*V13&lt;=4),"B",""))))</f>
        <v>B</v>
      </c>
      <c r="Y13" s="182" t="str">
        <f t="shared" ref="Y13:Y21"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180">
        <v>25</v>
      </c>
      <c r="AA13" s="180">
        <f t="shared" ref="AA13:AA21" si="5">W13*Z13</f>
        <v>100</v>
      </c>
      <c r="AB13" s="183" t="str">
        <f t="shared" si="0"/>
        <v>III</v>
      </c>
      <c r="AC13" s="182" t="str">
        <f t="shared" ref="AC13:AC21"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 t="shared" ref="AD13:AD21" si="7">+IF(AB13="I","No aceptable",IF(AB13="II","No aceptable o aceptable con control específico",IF(AB13="III","Aceptable",IF(AB13="IV","Aceptable",""))))</f>
        <v>Aceptable</v>
      </c>
      <c r="AE13" s="208" t="s">
        <v>351</v>
      </c>
      <c r="AF13" s="175" t="s">
        <v>34</v>
      </c>
      <c r="AG13" s="175" t="s">
        <v>34</v>
      </c>
      <c r="AH13" s="175" t="s">
        <v>34</v>
      </c>
      <c r="AI13" s="175" t="s">
        <v>338</v>
      </c>
      <c r="AJ13" s="175" t="s">
        <v>34</v>
      </c>
      <c r="AK13" s="118" t="s">
        <v>271</v>
      </c>
    </row>
    <row r="14" spans="2:37" ht="118.5" customHeight="1" x14ac:dyDescent="0.3">
      <c r="B14" s="289"/>
      <c r="C14" s="264"/>
      <c r="D14" s="264"/>
      <c r="E14" s="270"/>
      <c r="F14" s="270"/>
      <c r="G14" s="100"/>
      <c r="H14" s="244"/>
      <c r="I14" s="175" t="s">
        <v>333</v>
      </c>
      <c r="J14" s="175" t="s">
        <v>334</v>
      </c>
      <c r="K14" s="175" t="s">
        <v>335</v>
      </c>
      <c r="L14" s="202">
        <v>1</v>
      </c>
      <c r="M14" s="175">
        <v>0</v>
      </c>
      <c r="N14" s="202">
        <v>0</v>
      </c>
      <c r="O14" s="202">
        <f t="shared" ref="O14" si="8">SUM(L14:N14)</f>
        <v>1</v>
      </c>
      <c r="P14" s="175" t="s">
        <v>336</v>
      </c>
      <c r="Q14" s="179">
        <v>8</v>
      </c>
      <c r="R14" s="175" t="s">
        <v>339</v>
      </c>
      <c r="S14" s="175" t="s">
        <v>643</v>
      </c>
      <c r="T14" s="175" t="s">
        <v>444</v>
      </c>
      <c r="U14" s="180">
        <v>2</v>
      </c>
      <c r="V14" s="180">
        <v>2</v>
      </c>
      <c r="W14" s="180">
        <f t="shared" si="2"/>
        <v>4</v>
      </c>
      <c r="X14" s="181" t="str">
        <f t="shared" si="3"/>
        <v>B</v>
      </c>
      <c r="Y14" s="182" t="str">
        <f t="shared" si="4"/>
        <v>Situación mejorable con exposición ocasional o esporádica, o situación sin anomalía destacable con cualquier nivel de exposición. No es esperable que se materialice el riesgo, aunque puede ser concebible.</v>
      </c>
      <c r="Z14" s="180">
        <v>25</v>
      </c>
      <c r="AA14" s="180">
        <f t="shared" si="5"/>
        <v>100</v>
      </c>
      <c r="AB14" s="183" t="str">
        <f t="shared" si="0"/>
        <v>III</v>
      </c>
      <c r="AC14" s="182" t="str">
        <f t="shared" si="6"/>
        <v>Mejorar si es posible. Sería conveniente justificar la intervención y su rentabilidad.</v>
      </c>
      <c r="AD14" s="184" t="str">
        <f t="shared" si="7"/>
        <v>Aceptable</v>
      </c>
      <c r="AE14" s="182" t="s">
        <v>342</v>
      </c>
      <c r="AF14" s="175" t="s">
        <v>34</v>
      </c>
      <c r="AG14" s="175" t="s">
        <v>34</v>
      </c>
      <c r="AH14" s="175" t="s">
        <v>34</v>
      </c>
      <c r="AI14" s="175" t="s">
        <v>341</v>
      </c>
      <c r="AJ14" s="175" t="s">
        <v>34</v>
      </c>
      <c r="AK14" s="118" t="s">
        <v>271</v>
      </c>
    </row>
    <row r="15" spans="2:37" s="112" customFormat="1" ht="118.5" customHeight="1" x14ac:dyDescent="0.3">
      <c r="B15" s="289"/>
      <c r="C15" s="264"/>
      <c r="D15" s="264"/>
      <c r="E15" s="270"/>
      <c r="F15" s="270"/>
      <c r="G15" s="137"/>
      <c r="H15" s="244"/>
      <c r="I15" s="175" t="s">
        <v>625</v>
      </c>
      <c r="J15" s="175" t="s">
        <v>626</v>
      </c>
      <c r="K15" s="175" t="s">
        <v>631</v>
      </c>
      <c r="L15" s="202">
        <v>1</v>
      </c>
      <c r="M15" s="175">
        <v>0</v>
      </c>
      <c r="N15" s="202">
        <v>0</v>
      </c>
      <c r="O15" s="202">
        <f t="shared" ref="O15:O16" si="9">SUM(L15:N15)</f>
        <v>1</v>
      </c>
      <c r="P15" s="175" t="s">
        <v>632</v>
      </c>
      <c r="Q15" s="179">
        <v>8</v>
      </c>
      <c r="R15" s="175" t="s">
        <v>331</v>
      </c>
      <c r="S15" s="175" t="s">
        <v>634</v>
      </c>
      <c r="T15" s="175" t="s">
        <v>636</v>
      </c>
      <c r="U15" s="180">
        <v>2</v>
      </c>
      <c r="V15" s="180">
        <v>3</v>
      </c>
      <c r="W15" s="180">
        <f t="shared" si="2"/>
        <v>6</v>
      </c>
      <c r="X15" s="181" t="str">
        <f t="shared" si="3"/>
        <v>M</v>
      </c>
      <c r="Y15" s="182" t="str">
        <f t="shared" si="4"/>
        <v>Situación deficiente con exposición esporádica, o bien situación mejorable con exposición continuada o frecuente. Es posible que suceda el daño alguna vez.</v>
      </c>
      <c r="Z15" s="180">
        <v>10</v>
      </c>
      <c r="AA15" s="180">
        <f t="shared" si="5"/>
        <v>60</v>
      </c>
      <c r="AB15" s="183" t="str">
        <f t="shared" si="0"/>
        <v>III</v>
      </c>
      <c r="AC15" s="182" t="str">
        <f t="shared" si="6"/>
        <v>Mejorar si es posible. Sería conveniente justificar la intervención y su rentabilidad.</v>
      </c>
      <c r="AD15" s="184" t="str">
        <f t="shared" si="7"/>
        <v>Aceptable</v>
      </c>
      <c r="AE15" s="182" t="s">
        <v>342</v>
      </c>
      <c r="AF15" s="175" t="s">
        <v>34</v>
      </c>
      <c r="AG15" s="175" t="s">
        <v>34</v>
      </c>
      <c r="AH15" s="175" t="s">
        <v>34</v>
      </c>
      <c r="AI15" s="175" t="s">
        <v>338</v>
      </c>
      <c r="AJ15" s="175" t="s">
        <v>34</v>
      </c>
      <c r="AK15" s="118" t="s">
        <v>35</v>
      </c>
    </row>
    <row r="16" spans="2:37" s="112" customFormat="1" ht="118.5" customHeight="1" x14ac:dyDescent="0.3">
      <c r="B16" s="289"/>
      <c r="C16" s="264"/>
      <c r="D16" s="264"/>
      <c r="E16" s="270"/>
      <c r="F16" s="270"/>
      <c r="G16" s="137"/>
      <c r="H16" s="244"/>
      <c r="I16" s="175" t="s">
        <v>627</v>
      </c>
      <c r="J16" s="175" t="s">
        <v>628</v>
      </c>
      <c r="K16" s="175" t="s">
        <v>629</v>
      </c>
      <c r="L16" s="202">
        <v>1</v>
      </c>
      <c r="M16" s="175">
        <v>0</v>
      </c>
      <c r="N16" s="202">
        <v>0</v>
      </c>
      <c r="O16" s="202">
        <f t="shared" si="9"/>
        <v>1</v>
      </c>
      <c r="P16" s="175" t="s">
        <v>630</v>
      </c>
      <c r="Q16" s="179">
        <v>8</v>
      </c>
      <c r="R16" s="175" t="s">
        <v>331</v>
      </c>
      <c r="S16" s="175" t="s">
        <v>633</v>
      </c>
      <c r="T16" s="175" t="s">
        <v>635</v>
      </c>
      <c r="U16" s="180">
        <v>2</v>
      </c>
      <c r="V16" s="180">
        <v>3</v>
      </c>
      <c r="W16" s="180">
        <f t="shared" si="2"/>
        <v>6</v>
      </c>
      <c r="X16" s="181" t="str">
        <f t="shared" si="3"/>
        <v>M</v>
      </c>
      <c r="Y16" s="182" t="str">
        <f t="shared" si="4"/>
        <v>Situación deficiente con exposición esporádica, o bien situación mejorable con exposición continuada o frecuente. Es posible que suceda el daño alguna vez.</v>
      </c>
      <c r="Z16" s="180">
        <v>10</v>
      </c>
      <c r="AA16" s="180">
        <f t="shared" si="5"/>
        <v>60</v>
      </c>
      <c r="AB16" s="183" t="str">
        <f t="shared" si="0"/>
        <v>III</v>
      </c>
      <c r="AC16" s="182" t="str">
        <f t="shared" si="6"/>
        <v>Mejorar si es posible. Sería conveniente justificar la intervención y su rentabilidad.</v>
      </c>
      <c r="AD16" s="184" t="str">
        <f t="shared" si="7"/>
        <v>Aceptable</v>
      </c>
      <c r="AE16" s="209" t="s">
        <v>342</v>
      </c>
      <c r="AF16" s="175" t="s">
        <v>34</v>
      </c>
      <c r="AG16" s="175" t="s">
        <v>34</v>
      </c>
      <c r="AH16" s="175" t="s">
        <v>34</v>
      </c>
      <c r="AI16" s="175" t="s">
        <v>338</v>
      </c>
      <c r="AJ16" s="175" t="s">
        <v>34</v>
      </c>
      <c r="AK16" s="118" t="s">
        <v>618</v>
      </c>
    </row>
    <row r="17" spans="2:37" s="112" customFormat="1" ht="118.5" customHeight="1" x14ac:dyDescent="0.3">
      <c r="B17" s="289"/>
      <c r="C17" s="264"/>
      <c r="D17" s="264"/>
      <c r="E17" s="270"/>
      <c r="F17" s="270"/>
      <c r="G17" s="137"/>
      <c r="H17" s="244"/>
      <c r="I17" s="175" t="s">
        <v>612</v>
      </c>
      <c r="J17" s="175" t="s">
        <v>613</v>
      </c>
      <c r="K17" s="175" t="s">
        <v>614</v>
      </c>
      <c r="L17" s="202">
        <v>1</v>
      </c>
      <c r="M17" s="175">
        <v>0</v>
      </c>
      <c r="N17" s="202">
        <v>0</v>
      </c>
      <c r="O17" s="202">
        <f t="shared" ref="O17" si="10">SUM(L17:N17)</f>
        <v>1</v>
      </c>
      <c r="P17" s="175" t="s">
        <v>615</v>
      </c>
      <c r="Q17" s="179">
        <v>8</v>
      </c>
      <c r="R17" s="175" t="s">
        <v>331</v>
      </c>
      <c r="S17" s="175" t="s">
        <v>616</v>
      </c>
      <c r="T17" s="175" t="s">
        <v>617</v>
      </c>
      <c r="U17" s="180">
        <v>2</v>
      </c>
      <c r="V17" s="180">
        <v>1</v>
      </c>
      <c r="W17" s="180">
        <f t="shared" si="2"/>
        <v>2</v>
      </c>
      <c r="X17" s="181" t="str">
        <f t="shared" si="3"/>
        <v>B</v>
      </c>
      <c r="Y17" s="182" t="str">
        <f t="shared" si="4"/>
        <v>Situación mejorable con exposición ocasional o esporádica, o situación sin anomalía destacable con cualquier nivel de exposición. No es esperable que se materialice el riesgo, aunque puede ser concebible.</v>
      </c>
      <c r="Z17" s="180">
        <v>10</v>
      </c>
      <c r="AA17" s="180">
        <f t="shared" si="5"/>
        <v>20</v>
      </c>
      <c r="AB17" s="183" t="str">
        <f t="shared" si="0"/>
        <v>IV</v>
      </c>
      <c r="AC17" s="182" t="str">
        <f t="shared" si="6"/>
        <v>Mantener las medidas de control existentes, pero se deberían considerar soluciones o mejoras y se deben hacer comprobaciones periódicas para asegurar que el riesgo aún es tolerable.</v>
      </c>
      <c r="AD17" s="184" t="str">
        <f t="shared" si="7"/>
        <v>Aceptable</v>
      </c>
      <c r="AE17" s="175" t="s">
        <v>351</v>
      </c>
      <c r="AF17" s="175" t="s">
        <v>34</v>
      </c>
      <c r="AG17" s="175" t="s">
        <v>34</v>
      </c>
      <c r="AH17" s="175" t="s">
        <v>34</v>
      </c>
      <c r="AI17" s="175" t="s">
        <v>338</v>
      </c>
      <c r="AJ17" s="175" t="s">
        <v>34</v>
      </c>
      <c r="AK17" s="118" t="s">
        <v>618</v>
      </c>
    </row>
    <row r="18" spans="2:37" ht="118.5" customHeight="1" x14ac:dyDescent="0.3">
      <c r="B18" s="289"/>
      <c r="C18" s="264"/>
      <c r="D18" s="264"/>
      <c r="E18" s="270"/>
      <c r="F18" s="270"/>
      <c r="G18" s="100" t="s">
        <v>33</v>
      </c>
      <c r="H18" s="244"/>
      <c r="I18" s="175" t="s">
        <v>62</v>
      </c>
      <c r="J18" s="175" t="s">
        <v>332</v>
      </c>
      <c r="K18" s="175" t="s">
        <v>327</v>
      </c>
      <c r="L18" s="203">
        <v>1</v>
      </c>
      <c r="M18" s="175">
        <v>0</v>
      </c>
      <c r="N18" s="202">
        <v>0</v>
      </c>
      <c r="O18" s="202">
        <f t="shared" si="1"/>
        <v>1</v>
      </c>
      <c r="P18" s="175" t="s">
        <v>337</v>
      </c>
      <c r="Q18" s="175">
        <v>8</v>
      </c>
      <c r="R18" s="175" t="s">
        <v>331</v>
      </c>
      <c r="S18" s="175" t="s">
        <v>329</v>
      </c>
      <c r="T18" s="175" t="s">
        <v>443</v>
      </c>
      <c r="U18" s="180">
        <v>2</v>
      </c>
      <c r="V18" s="180">
        <v>2</v>
      </c>
      <c r="W18" s="180">
        <f t="shared" si="2"/>
        <v>4</v>
      </c>
      <c r="X18" s="201" t="str">
        <f t="shared" si="3"/>
        <v>B</v>
      </c>
      <c r="Y18" s="182" t="str">
        <f t="shared" si="4"/>
        <v>Situación mejorable con exposición ocasional o esporádica, o situación sin anomalía destacable con cualquier nivel de exposición. No es esperable que se materialice el riesgo, aunque puede ser concebible.</v>
      </c>
      <c r="Z18" s="180">
        <v>25</v>
      </c>
      <c r="AA18" s="180">
        <f t="shared" si="5"/>
        <v>100</v>
      </c>
      <c r="AB18" s="183" t="str">
        <f t="shared" si="0"/>
        <v>III</v>
      </c>
      <c r="AC18" s="182" t="str">
        <f t="shared" si="6"/>
        <v>Mejorar si es posible. Sería conveniente justificar la intervención y su rentabilidad.</v>
      </c>
      <c r="AD18" s="184" t="str">
        <f t="shared" si="7"/>
        <v>Aceptable</v>
      </c>
      <c r="AE18" s="175" t="s">
        <v>351</v>
      </c>
      <c r="AF18" s="175" t="s">
        <v>34</v>
      </c>
      <c r="AG18" s="175" t="s">
        <v>34</v>
      </c>
      <c r="AH18" s="175" t="s">
        <v>34</v>
      </c>
      <c r="AI18" s="175" t="s">
        <v>338</v>
      </c>
      <c r="AJ18" s="175" t="s">
        <v>202</v>
      </c>
      <c r="AK18" s="133" t="s">
        <v>271</v>
      </c>
    </row>
    <row r="19" spans="2:37" ht="118.5" customHeight="1" x14ac:dyDescent="0.3">
      <c r="B19" s="289"/>
      <c r="C19" s="264"/>
      <c r="D19" s="264"/>
      <c r="E19" s="270"/>
      <c r="F19" s="270"/>
      <c r="G19" s="100" t="s">
        <v>42</v>
      </c>
      <c r="H19" s="187" t="s">
        <v>306</v>
      </c>
      <c r="I19" s="187" t="s">
        <v>522</v>
      </c>
      <c r="J19" s="187" t="s">
        <v>509</v>
      </c>
      <c r="K19" s="187" t="s">
        <v>510</v>
      </c>
      <c r="L19" s="203">
        <v>1</v>
      </c>
      <c r="M19" s="175">
        <v>0</v>
      </c>
      <c r="N19" s="202">
        <v>0</v>
      </c>
      <c r="O19" s="202">
        <v>1</v>
      </c>
      <c r="P19" s="187" t="s">
        <v>511</v>
      </c>
      <c r="Q19" s="175">
        <v>8</v>
      </c>
      <c r="R19" s="187" t="s">
        <v>512</v>
      </c>
      <c r="S19" s="187" t="s">
        <v>513</v>
      </c>
      <c r="T19" s="187" t="s">
        <v>514</v>
      </c>
      <c r="U19" s="180">
        <v>2</v>
      </c>
      <c r="V19" s="180">
        <v>3</v>
      </c>
      <c r="W19" s="180">
        <f t="shared" si="2"/>
        <v>6</v>
      </c>
      <c r="X19" s="181" t="str">
        <f t="shared" si="3"/>
        <v>M</v>
      </c>
      <c r="Y19" s="182" t="str">
        <f t="shared" si="4"/>
        <v>Situación deficiente con exposición esporádica, o bien situación mejorable con exposición continuada o frecuente. Es posible que suceda el daño alguna vez.</v>
      </c>
      <c r="Z19" s="180">
        <v>25</v>
      </c>
      <c r="AA19" s="180">
        <f t="shared" si="5"/>
        <v>150</v>
      </c>
      <c r="AB19" s="183" t="str">
        <f t="shared" si="0"/>
        <v>II</v>
      </c>
      <c r="AC19" s="182" t="str">
        <f t="shared" si="6"/>
        <v>Corregir y adoptar medidas de control de inmediato. Sin embargo suspenda actividades si el nivel de riesgo está por encima o igual de 360.</v>
      </c>
      <c r="AD19" s="184" t="str">
        <f t="shared" si="7"/>
        <v>No aceptable o aceptable con control específico</v>
      </c>
      <c r="AE19" s="182" t="s">
        <v>655</v>
      </c>
      <c r="AF19" s="175" t="s">
        <v>34</v>
      </c>
      <c r="AG19" s="175" t="s">
        <v>34</v>
      </c>
      <c r="AH19" s="180" t="s">
        <v>507</v>
      </c>
      <c r="AI19" s="197" t="s">
        <v>508</v>
      </c>
      <c r="AJ19" s="175" t="s">
        <v>506</v>
      </c>
      <c r="AK19" s="133" t="s">
        <v>271</v>
      </c>
    </row>
    <row r="20" spans="2:37" ht="118.5" customHeight="1" x14ac:dyDescent="0.3">
      <c r="B20" s="289"/>
      <c r="C20" s="264"/>
      <c r="D20" s="264"/>
      <c r="E20" s="270"/>
      <c r="F20" s="270"/>
      <c r="G20" s="31" t="s">
        <v>42</v>
      </c>
      <c r="H20" s="242" t="s">
        <v>50</v>
      </c>
      <c r="I20" s="187" t="s">
        <v>310</v>
      </c>
      <c r="J20" s="187" t="s">
        <v>311</v>
      </c>
      <c r="K20" s="187" t="s">
        <v>314</v>
      </c>
      <c r="L20" s="194">
        <v>1</v>
      </c>
      <c r="M20" s="179">
        <v>0</v>
      </c>
      <c r="N20" s="195">
        <v>0</v>
      </c>
      <c r="O20" s="195">
        <f t="shared" si="1"/>
        <v>1</v>
      </c>
      <c r="P20" s="196" t="s">
        <v>317</v>
      </c>
      <c r="Q20" s="179">
        <v>8</v>
      </c>
      <c r="R20" s="196" t="s">
        <v>319</v>
      </c>
      <c r="S20" s="196" t="s">
        <v>320</v>
      </c>
      <c r="T20" s="196" t="s">
        <v>321</v>
      </c>
      <c r="U20" s="179">
        <v>6</v>
      </c>
      <c r="V20" s="179">
        <v>4</v>
      </c>
      <c r="W20" s="179">
        <f t="shared" si="2"/>
        <v>24</v>
      </c>
      <c r="X20" s="179" t="str">
        <f t="shared" si="3"/>
        <v>MA</v>
      </c>
      <c r="Y20" s="182" t="str">
        <f t="shared" si="4"/>
        <v>Situación deficiente con exposición continua, o muy deficiente con exposición frecuente. Normalmente la materialización del riesgo ocurre con frecuencia.</v>
      </c>
      <c r="Z20" s="180">
        <v>10</v>
      </c>
      <c r="AA20" s="180">
        <f t="shared" si="5"/>
        <v>240</v>
      </c>
      <c r="AB20" s="183" t="str">
        <f t="shared" si="0"/>
        <v>II</v>
      </c>
      <c r="AC20" s="182" t="str">
        <f t="shared" si="6"/>
        <v>Corregir y adoptar medidas de control de inmediato. Sin embargo suspenda actividades si el nivel de riesgo está por encima o igual de 360.</v>
      </c>
      <c r="AD20" s="184" t="str">
        <f t="shared" si="7"/>
        <v>No aceptable o aceptable con control específico</v>
      </c>
      <c r="AE20" s="188" t="s">
        <v>545</v>
      </c>
      <c r="AF20" s="175" t="s">
        <v>34</v>
      </c>
      <c r="AG20" s="175" t="s">
        <v>34</v>
      </c>
      <c r="AH20" s="187" t="s">
        <v>325</v>
      </c>
      <c r="AI20" s="187" t="s">
        <v>326</v>
      </c>
      <c r="AJ20" s="179" t="s">
        <v>34</v>
      </c>
      <c r="AK20" s="118" t="s">
        <v>35</v>
      </c>
    </row>
    <row r="21" spans="2:37" ht="118.5" customHeight="1" x14ac:dyDescent="0.3">
      <c r="B21" s="289"/>
      <c r="C21" s="264"/>
      <c r="D21" s="264"/>
      <c r="E21" s="270"/>
      <c r="F21" s="270"/>
      <c r="G21" s="31" t="s">
        <v>42</v>
      </c>
      <c r="H21" s="242"/>
      <c r="I21" s="187" t="s">
        <v>313</v>
      </c>
      <c r="J21" s="187" t="s">
        <v>312</v>
      </c>
      <c r="K21" s="187" t="s">
        <v>315</v>
      </c>
      <c r="L21" s="195">
        <v>1</v>
      </c>
      <c r="M21" s="179">
        <v>0</v>
      </c>
      <c r="N21" s="195">
        <v>0</v>
      </c>
      <c r="O21" s="195">
        <f t="shared" si="1"/>
        <v>1</v>
      </c>
      <c r="P21" s="196" t="s">
        <v>318</v>
      </c>
      <c r="Q21" s="179">
        <v>8</v>
      </c>
      <c r="R21" s="196" t="s">
        <v>322</v>
      </c>
      <c r="S21" s="196" t="s">
        <v>323</v>
      </c>
      <c r="T21" s="196" t="s">
        <v>324</v>
      </c>
      <c r="U21" s="179">
        <v>6</v>
      </c>
      <c r="V21" s="179">
        <v>4</v>
      </c>
      <c r="W21" s="179">
        <f t="shared" si="2"/>
        <v>24</v>
      </c>
      <c r="X21" s="179" t="str">
        <f t="shared" si="3"/>
        <v>MA</v>
      </c>
      <c r="Y21" s="182" t="str">
        <f t="shared" si="4"/>
        <v>Situación deficiente con exposición continua, o muy deficiente con exposición frecuente. Normalmente la materialización del riesgo ocurre con frecuencia.</v>
      </c>
      <c r="Z21" s="180">
        <v>10</v>
      </c>
      <c r="AA21" s="180">
        <f t="shared" si="5"/>
        <v>240</v>
      </c>
      <c r="AB21" s="183" t="str">
        <f t="shared" si="0"/>
        <v>II</v>
      </c>
      <c r="AC21" s="182" t="str">
        <f t="shared" si="6"/>
        <v>Corregir y adoptar medidas de control de inmediato. Sin embargo suspenda actividades si el nivel de riesgo está por encima o igual de 360.</v>
      </c>
      <c r="AD21" s="184" t="str">
        <f t="shared" si="7"/>
        <v>No aceptable o aceptable con control específico</v>
      </c>
      <c r="AE21" s="188" t="s">
        <v>545</v>
      </c>
      <c r="AF21" s="175" t="s">
        <v>34</v>
      </c>
      <c r="AG21" s="175" t="s">
        <v>34</v>
      </c>
      <c r="AH21" s="187" t="s">
        <v>325</v>
      </c>
      <c r="AI21" s="187" t="s">
        <v>326</v>
      </c>
      <c r="AJ21" s="179" t="s">
        <v>34</v>
      </c>
      <c r="AK21" s="118" t="s">
        <v>35</v>
      </c>
    </row>
    <row r="22" spans="2:37" ht="118.5" customHeight="1" x14ac:dyDescent="0.3">
      <c r="B22" s="289"/>
      <c r="C22" s="264"/>
      <c r="D22" s="264"/>
      <c r="E22" s="270"/>
      <c r="F22" s="270"/>
      <c r="G22" s="31" t="s">
        <v>33</v>
      </c>
      <c r="H22" s="240" t="s">
        <v>45</v>
      </c>
      <c r="I22" s="187" t="s">
        <v>99</v>
      </c>
      <c r="J22" s="187" t="s">
        <v>424</v>
      </c>
      <c r="K22" s="187" t="s">
        <v>400</v>
      </c>
      <c r="L22" s="195">
        <v>1</v>
      </c>
      <c r="M22" s="179">
        <v>0</v>
      </c>
      <c r="N22" s="195">
        <v>0</v>
      </c>
      <c r="O22" s="195">
        <f t="shared" si="1"/>
        <v>1</v>
      </c>
      <c r="P22" s="187" t="s">
        <v>423</v>
      </c>
      <c r="Q22" s="179">
        <v>8</v>
      </c>
      <c r="R22" s="187" t="s">
        <v>202</v>
      </c>
      <c r="S22" s="175" t="s">
        <v>439</v>
      </c>
      <c r="T22" s="175" t="s">
        <v>446</v>
      </c>
      <c r="U22" s="198">
        <v>2</v>
      </c>
      <c r="V22" s="180">
        <v>2</v>
      </c>
      <c r="W22" s="180">
        <f t="shared" ref="W22:W27" si="11">V22*U22</f>
        <v>4</v>
      </c>
      <c r="X22" s="181" t="str">
        <f t="shared" ref="X22:X27" si="12">+IF(AND(U22*V22&gt;=24,U22*V22&lt;=40),"MA",IF(AND(U22*V22&gt;=10,U22*V22&lt;=20),"A",IF(AND(U22*V22&gt;=6,U22*V22&lt;=8),"M",IF(AND(U22*V22&gt;=0,U22*V22&lt;=4),"B",""))))</f>
        <v>B</v>
      </c>
      <c r="Y22" s="182" t="str">
        <f t="shared" ref="Y22:Y27" si="13">+IF(X22="MA","Situación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2" s="180">
        <v>10</v>
      </c>
      <c r="AA22" s="180">
        <f t="shared" ref="AA22:AA27" si="14">W22*Z22</f>
        <v>40</v>
      </c>
      <c r="AB22" s="183" t="str">
        <f t="shared" si="0"/>
        <v>III</v>
      </c>
      <c r="AC22" s="182" t="str">
        <f t="shared" ref="AC22:AC27" si="15">+IF(AB22="I","Situación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84" t="str">
        <f t="shared" ref="AD22:AD27" si="16">+IF(AB22="I","No aceptable",IF(AB22="II","No aceptable o aceptable con control específico",IF(AB22="III","Aceptable",IF(AB22="IV","Aceptable",""))))</f>
        <v>Aceptable</v>
      </c>
      <c r="AE22" s="182" t="s">
        <v>67</v>
      </c>
      <c r="AF22" s="179" t="s">
        <v>34</v>
      </c>
      <c r="AG22" s="179" t="s">
        <v>34</v>
      </c>
      <c r="AH22" s="187" t="s">
        <v>190</v>
      </c>
      <c r="AI22" s="187" t="s">
        <v>447</v>
      </c>
      <c r="AJ22" s="179" t="s">
        <v>34</v>
      </c>
      <c r="AK22" s="118" t="s">
        <v>35</v>
      </c>
    </row>
    <row r="23" spans="2:37" ht="118.5" customHeight="1" x14ac:dyDescent="0.3">
      <c r="B23" s="289"/>
      <c r="C23" s="264"/>
      <c r="D23" s="264"/>
      <c r="E23" s="270"/>
      <c r="F23" s="270"/>
      <c r="G23" s="31" t="s">
        <v>33</v>
      </c>
      <c r="H23" s="244"/>
      <c r="I23" s="187" t="s">
        <v>65</v>
      </c>
      <c r="J23" s="187" t="s">
        <v>416</v>
      </c>
      <c r="K23" s="187" t="s">
        <v>400</v>
      </c>
      <c r="L23" s="195">
        <v>1</v>
      </c>
      <c r="M23" s="179">
        <v>0</v>
      </c>
      <c r="N23" s="195">
        <v>0</v>
      </c>
      <c r="O23" s="195">
        <f t="shared" si="1"/>
        <v>1</v>
      </c>
      <c r="P23" s="187" t="s">
        <v>417</v>
      </c>
      <c r="Q23" s="179">
        <v>1</v>
      </c>
      <c r="R23" s="187" t="s">
        <v>419</v>
      </c>
      <c r="S23" s="187" t="s">
        <v>644</v>
      </c>
      <c r="T23" s="175" t="s">
        <v>445</v>
      </c>
      <c r="U23" s="180">
        <v>6</v>
      </c>
      <c r="V23" s="180">
        <v>2</v>
      </c>
      <c r="W23" s="180">
        <f t="shared" si="11"/>
        <v>12</v>
      </c>
      <c r="X23" s="181" t="str">
        <f t="shared" si="12"/>
        <v>A</v>
      </c>
      <c r="Y23" s="182" t="str">
        <f t="shared" si="13"/>
        <v>Situación deficiente con exposición frecuente u ocasional, o bien situación muy deficiente con exposición ocasional o esporádica. La materialización de Riesgo es posible que suceda varias veces en la vida laboral</v>
      </c>
      <c r="Z23" s="180">
        <v>10</v>
      </c>
      <c r="AA23" s="180">
        <f t="shared" si="14"/>
        <v>120</v>
      </c>
      <c r="AB23" s="183" t="str">
        <f t="shared" si="0"/>
        <v>III</v>
      </c>
      <c r="AC23" s="182" t="str">
        <f t="shared" si="15"/>
        <v>Mejorar si es posible. Sería conveniente justificar la intervención y su rentabilidad.</v>
      </c>
      <c r="AD23" s="184" t="str">
        <f t="shared" si="16"/>
        <v>Aceptable</v>
      </c>
      <c r="AE23" s="188" t="s">
        <v>128</v>
      </c>
      <c r="AF23" s="188" t="s">
        <v>34</v>
      </c>
      <c r="AG23" s="175" t="s">
        <v>202</v>
      </c>
      <c r="AH23" s="187" t="s">
        <v>420</v>
      </c>
      <c r="AI23" s="187" t="s">
        <v>421</v>
      </c>
      <c r="AJ23" s="179" t="s">
        <v>34</v>
      </c>
      <c r="AK23" s="118" t="s">
        <v>35</v>
      </c>
    </row>
    <row r="24" spans="2:37" ht="118.5" customHeight="1" x14ac:dyDescent="0.3">
      <c r="B24" s="289"/>
      <c r="C24" s="264"/>
      <c r="D24" s="264"/>
      <c r="E24" s="270"/>
      <c r="F24" s="270"/>
      <c r="G24" s="31" t="s">
        <v>33</v>
      </c>
      <c r="H24" s="244"/>
      <c r="I24" s="187" t="s">
        <v>65</v>
      </c>
      <c r="J24" s="187" t="s">
        <v>418</v>
      </c>
      <c r="K24" s="187" t="s">
        <v>66</v>
      </c>
      <c r="L24" s="195">
        <v>1</v>
      </c>
      <c r="M24" s="179">
        <v>0</v>
      </c>
      <c r="N24" s="195">
        <v>0</v>
      </c>
      <c r="O24" s="195">
        <f t="shared" si="1"/>
        <v>1</v>
      </c>
      <c r="P24" s="187" t="s">
        <v>412</v>
      </c>
      <c r="Q24" s="179">
        <v>8</v>
      </c>
      <c r="R24" s="175" t="s">
        <v>202</v>
      </c>
      <c r="S24" s="187" t="s">
        <v>413</v>
      </c>
      <c r="T24" s="175" t="s">
        <v>449</v>
      </c>
      <c r="U24" s="198">
        <v>0</v>
      </c>
      <c r="V24" s="180">
        <v>1</v>
      </c>
      <c r="W24" s="180">
        <f t="shared" si="11"/>
        <v>0</v>
      </c>
      <c r="X24" s="181" t="str">
        <f t="shared" si="12"/>
        <v>B</v>
      </c>
      <c r="Y24" s="182" t="str">
        <f t="shared" si="13"/>
        <v>Situación mejorable con exposición ocasional o esporádica, o situación sin anomalía destacable con cualquier nivel de exposición. No es esperable que se materialice el riesgo, aunque puede ser concebible.</v>
      </c>
      <c r="Z24" s="180">
        <v>10</v>
      </c>
      <c r="AA24" s="180">
        <f t="shared" si="14"/>
        <v>0</v>
      </c>
      <c r="AB24" s="183" t="str">
        <f t="shared" si="0"/>
        <v>IV</v>
      </c>
      <c r="AC24" s="182" t="str">
        <f t="shared" si="15"/>
        <v>Mantener las medidas de control existentes, pero se deberían considerar soluciones o mejoras y se deben hacer comprobaciones periódicas para asegurar que el riesgo aún es tolerable.</v>
      </c>
      <c r="AD24" s="184" t="str">
        <f t="shared" si="16"/>
        <v>Aceptable</v>
      </c>
      <c r="AE24" s="188" t="s">
        <v>67</v>
      </c>
      <c r="AF24" s="179" t="s">
        <v>34</v>
      </c>
      <c r="AG24" s="179" t="s">
        <v>34</v>
      </c>
      <c r="AH24" s="187" t="s">
        <v>414</v>
      </c>
      <c r="AI24" s="187" t="s">
        <v>415</v>
      </c>
      <c r="AJ24" s="179" t="s">
        <v>34</v>
      </c>
      <c r="AK24" s="118" t="s">
        <v>35</v>
      </c>
    </row>
    <row r="25" spans="2:37" ht="118.5" customHeight="1" x14ac:dyDescent="0.3">
      <c r="B25" s="289"/>
      <c r="C25" s="264"/>
      <c r="D25" s="264"/>
      <c r="E25" s="270"/>
      <c r="F25" s="270"/>
      <c r="G25" s="31" t="s">
        <v>33</v>
      </c>
      <c r="H25" s="244"/>
      <c r="I25" s="187" t="s">
        <v>48</v>
      </c>
      <c r="J25" s="187" t="s">
        <v>409</v>
      </c>
      <c r="K25" s="187" t="s">
        <v>400</v>
      </c>
      <c r="L25" s="195">
        <v>1</v>
      </c>
      <c r="M25" s="179">
        <v>0</v>
      </c>
      <c r="N25" s="195">
        <v>0</v>
      </c>
      <c r="O25" s="195">
        <f t="shared" si="1"/>
        <v>1</v>
      </c>
      <c r="P25" s="187" t="s">
        <v>417</v>
      </c>
      <c r="Q25" s="179">
        <v>1</v>
      </c>
      <c r="R25" s="187" t="s">
        <v>202</v>
      </c>
      <c r="S25" s="175" t="s">
        <v>440</v>
      </c>
      <c r="T25" s="187" t="s">
        <v>450</v>
      </c>
      <c r="U25" s="180">
        <v>2</v>
      </c>
      <c r="V25" s="180">
        <v>2</v>
      </c>
      <c r="W25" s="180">
        <f t="shared" si="11"/>
        <v>4</v>
      </c>
      <c r="X25" s="181" t="str">
        <f t="shared" si="12"/>
        <v>B</v>
      </c>
      <c r="Y25" s="182" t="str">
        <f t="shared" si="13"/>
        <v>Situación mejorable con exposición ocasional o esporádica, o situación sin anomalía destacable con cualquier nivel de exposición. No es esperable que se materialice el riesgo, aunque puede ser concebible.</v>
      </c>
      <c r="Z25" s="180">
        <v>10</v>
      </c>
      <c r="AA25" s="180">
        <f t="shared" si="14"/>
        <v>40</v>
      </c>
      <c r="AB25" s="183" t="str">
        <f t="shared" si="0"/>
        <v>III</v>
      </c>
      <c r="AC25" s="182" t="str">
        <f t="shared" si="15"/>
        <v>Mejorar si es posible. Sería conveniente justificar la intervención y su rentabilidad.</v>
      </c>
      <c r="AD25" s="184" t="str">
        <f t="shared" si="16"/>
        <v>Aceptable</v>
      </c>
      <c r="AE25" s="182" t="s">
        <v>620</v>
      </c>
      <c r="AF25" s="175" t="s">
        <v>34</v>
      </c>
      <c r="AG25" s="175" t="s">
        <v>34</v>
      </c>
      <c r="AH25" s="187" t="s">
        <v>69</v>
      </c>
      <c r="AI25" s="187" t="s">
        <v>411</v>
      </c>
      <c r="AJ25" s="175" t="s">
        <v>34</v>
      </c>
      <c r="AK25" s="118" t="s">
        <v>35</v>
      </c>
    </row>
    <row r="26" spans="2:37" ht="118.5" customHeight="1" x14ac:dyDescent="0.3">
      <c r="B26" s="289"/>
      <c r="C26" s="264"/>
      <c r="D26" s="264"/>
      <c r="E26" s="270"/>
      <c r="F26" s="270"/>
      <c r="G26" s="31" t="s">
        <v>33</v>
      </c>
      <c r="H26" s="241"/>
      <c r="I26" s="187" t="s">
        <v>274</v>
      </c>
      <c r="J26" s="187" t="s">
        <v>407</v>
      </c>
      <c r="K26" s="187" t="s">
        <v>405</v>
      </c>
      <c r="L26" s="195">
        <v>1</v>
      </c>
      <c r="M26" s="179">
        <v>0</v>
      </c>
      <c r="N26" s="195">
        <v>0</v>
      </c>
      <c r="O26" s="195">
        <f t="shared" si="1"/>
        <v>1</v>
      </c>
      <c r="P26" s="187" t="s">
        <v>406</v>
      </c>
      <c r="Q26" s="179">
        <v>2</v>
      </c>
      <c r="R26" s="175" t="s">
        <v>202</v>
      </c>
      <c r="S26" s="187" t="s">
        <v>452</v>
      </c>
      <c r="T26" s="175" t="s">
        <v>454</v>
      </c>
      <c r="U26" s="198">
        <v>2</v>
      </c>
      <c r="V26" s="180">
        <v>1</v>
      </c>
      <c r="W26" s="180">
        <f t="shared" si="11"/>
        <v>2</v>
      </c>
      <c r="X26" s="181" t="str">
        <f t="shared" si="12"/>
        <v>B</v>
      </c>
      <c r="Y26" s="182" t="str">
        <f t="shared" si="13"/>
        <v>Situación mejorable con exposición ocasional o esporádica, o situación sin anomalía destacable con cualquier nivel de exposición. No es esperable que se materialice el riesgo, aunque puede ser concebible.</v>
      </c>
      <c r="Z26" s="180">
        <v>60</v>
      </c>
      <c r="AA26" s="180">
        <f t="shared" si="14"/>
        <v>120</v>
      </c>
      <c r="AB26" s="183" t="str">
        <f t="shared" si="0"/>
        <v>III</v>
      </c>
      <c r="AC26" s="182" t="str">
        <f t="shared" si="15"/>
        <v>Mejorar si es posible. Sería conveniente justificar la intervención y su rentabilidad.</v>
      </c>
      <c r="AD26" s="184" t="str">
        <f t="shared" si="16"/>
        <v>Aceptable</v>
      </c>
      <c r="AE26" s="175" t="s">
        <v>34</v>
      </c>
      <c r="AF26" s="175" t="s">
        <v>34</v>
      </c>
      <c r="AG26" s="175" t="s">
        <v>34</v>
      </c>
      <c r="AH26" s="187" t="s">
        <v>408</v>
      </c>
      <c r="AI26" s="185" t="s">
        <v>206</v>
      </c>
      <c r="AJ26" s="175" t="s">
        <v>34</v>
      </c>
      <c r="AK26" s="118" t="s">
        <v>35</v>
      </c>
    </row>
    <row r="27" spans="2:37" ht="118.5" customHeight="1" thickBot="1" x14ac:dyDescent="0.35">
      <c r="B27" s="290"/>
      <c r="C27" s="284"/>
      <c r="D27" s="284"/>
      <c r="E27" s="280"/>
      <c r="F27" s="280"/>
      <c r="G27" s="31" t="s">
        <v>33</v>
      </c>
      <c r="H27" s="138" t="s">
        <v>72</v>
      </c>
      <c r="I27" s="138" t="s">
        <v>398</v>
      </c>
      <c r="J27" s="138" t="s">
        <v>399</v>
      </c>
      <c r="K27" s="138" t="s">
        <v>400</v>
      </c>
      <c r="L27" s="126">
        <v>1</v>
      </c>
      <c r="M27" s="127">
        <v>0</v>
      </c>
      <c r="N27" s="126">
        <v>0</v>
      </c>
      <c r="O27" s="126">
        <f t="shared" si="1"/>
        <v>1</v>
      </c>
      <c r="P27" s="138" t="s">
        <v>401</v>
      </c>
      <c r="Q27" s="122">
        <v>8</v>
      </c>
      <c r="R27" s="138" t="s">
        <v>402</v>
      </c>
      <c r="S27" s="138" t="s">
        <v>403</v>
      </c>
      <c r="T27" s="136" t="s">
        <v>469</v>
      </c>
      <c r="U27" s="43">
        <v>2</v>
      </c>
      <c r="V27" s="6">
        <v>1</v>
      </c>
      <c r="W27" s="6">
        <f t="shared" si="11"/>
        <v>2</v>
      </c>
      <c r="X27" s="7" t="str">
        <f t="shared" si="12"/>
        <v>B</v>
      </c>
      <c r="Y27" s="8" t="str">
        <f t="shared" si="13"/>
        <v>Situación mejorable con exposición ocasional o esporádica, o situación sin anomalía destacable con cualquier nivel de exposición. No es esperable que se materialice el riesgo, aunque puede ser concebible.</v>
      </c>
      <c r="Z27" s="6">
        <v>60</v>
      </c>
      <c r="AA27" s="6">
        <f t="shared" si="14"/>
        <v>120</v>
      </c>
      <c r="AB27" s="117" t="str">
        <f t="shared" si="0"/>
        <v>III</v>
      </c>
      <c r="AC27" s="8" t="str">
        <f t="shared" si="15"/>
        <v>Mejorar si es posible. Sería conveniente justificar la intervención y su rentabilidad.</v>
      </c>
      <c r="AD27" s="10" t="str">
        <f t="shared" si="16"/>
        <v>Aceptable</v>
      </c>
      <c r="AE27" s="116" t="s">
        <v>623</v>
      </c>
      <c r="AF27" s="154" t="s">
        <v>34</v>
      </c>
      <c r="AG27" s="154" t="s">
        <v>34</v>
      </c>
      <c r="AH27" s="138" t="s">
        <v>73</v>
      </c>
      <c r="AI27" s="138" t="s">
        <v>404</v>
      </c>
      <c r="AJ27" s="154" t="s">
        <v>34</v>
      </c>
      <c r="AK27" s="118" t="s">
        <v>624</v>
      </c>
    </row>
    <row r="28" spans="2:37" ht="118.5" customHeight="1" x14ac:dyDescent="0.3">
      <c r="E28" s="3"/>
      <c r="H28" s="3"/>
      <c r="AF28" s="3"/>
      <c r="AG28" s="3"/>
      <c r="AH28" s="3"/>
      <c r="AI28" s="86"/>
      <c r="AJ28" s="3"/>
    </row>
    <row r="29" spans="2:37" ht="118.5" customHeight="1" x14ac:dyDescent="0.3">
      <c r="E29" s="3"/>
      <c r="H29" s="3"/>
      <c r="AF29" s="3"/>
      <c r="AG29" s="3"/>
      <c r="AH29" s="3"/>
      <c r="AJ29" s="3"/>
    </row>
    <row r="30" spans="2:37" ht="118.5" customHeight="1" x14ac:dyDescent="0.3">
      <c r="E30" s="3"/>
      <c r="H30" s="3"/>
      <c r="AF30" s="3"/>
      <c r="AG30" s="3"/>
      <c r="AH30" s="3"/>
      <c r="AJ30" s="3"/>
    </row>
    <row r="31" spans="2:37" ht="118.5" customHeight="1" x14ac:dyDescent="0.3">
      <c r="E31" s="3"/>
      <c r="H31" s="3"/>
      <c r="AF31" s="3"/>
      <c r="AG31" s="3"/>
      <c r="AH31" s="3"/>
      <c r="AJ31" s="3"/>
    </row>
    <row r="32" spans="2:37" ht="118.5" customHeight="1" x14ac:dyDescent="0.3">
      <c r="E32" s="3"/>
      <c r="H32" s="3"/>
      <c r="AF32" s="3"/>
      <c r="AG32" s="3"/>
      <c r="AH32" s="3"/>
      <c r="AJ32" s="3"/>
    </row>
    <row r="33" spans="5:36" ht="118.5" customHeight="1" x14ac:dyDescent="0.3">
      <c r="E33" s="3"/>
      <c r="H33" s="3"/>
      <c r="AF33" s="3"/>
      <c r="AG33" s="3"/>
      <c r="AH33" s="3"/>
      <c r="AJ33" s="3"/>
    </row>
    <row r="34" spans="5:36" ht="118.5" customHeight="1" x14ac:dyDescent="0.3">
      <c r="E34" s="3"/>
      <c r="H34" s="3"/>
      <c r="AF34" s="3"/>
      <c r="AG34" s="3"/>
      <c r="AH34" s="3"/>
      <c r="AJ34" s="3"/>
    </row>
    <row r="35" spans="5:36" ht="118.5" customHeight="1" x14ac:dyDescent="0.3">
      <c r="E35" s="3"/>
      <c r="H35" s="3"/>
      <c r="AF35" s="3"/>
      <c r="AG35" s="3"/>
      <c r="AH35" s="3"/>
      <c r="AJ35" s="3"/>
    </row>
    <row r="36" spans="5:36" ht="48.75" customHeight="1" x14ac:dyDescent="0.3">
      <c r="E36" s="3"/>
      <c r="H36" s="3"/>
      <c r="AF36" s="3"/>
      <c r="AG36" s="3"/>
      <c r="AH36" s="3"/>
      <c r="AJ36" s="3"/>
    </row>
    <row r="52" spans="5:32" ht="48.75" customHeight="1" x14ac:dyDescent="0.3">
      <c r="E52" s="3"/>
      <c r="H52" s="3"/>
      <c r="AF52" s="3"/>
    </row>
    <row r="53" spans="5:32" ht="48.75" customHeight="1" x14ac:dyDescent="0.3">
      <c r="E53" s="3"/>
      <c r="H53" s="3"/>
      <c r="AF53" s="3"/>
    </row>
    <row r="54" spans="5:32" ht="48.75" customHeight="1" x14ac:dyDescent="0.3">
      <c r="E54" s="3"/>
      <c r="H54" s="3"/>
      <c r="AF54" s="3"/>
    </row>
    <row r="55" spans="5:32" ht="48.75" customHeight="1" x14ac:dyDescent="0.3">
      <c r="E55" s="3"/>
      <c r="H55" s="3"/>
      <c r="AF55" s="3"/>
    </row>
    <row r="56" spans="5:32" ht="48.75" customHeight="1" x14ac:dyDescent="0.3">
      <c r="E56" s="3"/>
      <c r="H56" s="3"/>
      <c r="AF56" s="3"/>
    </row>
    <row r="57" spans="5:32" ht="48.75" customHeight="1" x14ac:dyDescent="0.3">
      <c r="E57" s="3"/>
      <c r="H57" s="3"/>
      <c r="AF57" s="3"/>
    </row>
    <row r="58" spans="5:32" ht="48.75" customHeight="1" x14ac:dyDescent="0.3">
      <c r="E58" s="3"/>
      <c r="H58" s="3"/>
      <c r="AF58" s="3"/>
    </row>
    <row r="59" spans="5:32" ht="48.75" customHeight="1" x14ac:dyDescent="0.3">
      <c r="E59" s="3"/>
      <c r="H59" s="3"/>
      <c r="AF59" s="3"/>
    </row>
    <row r="60" spans="5:32" ht="48.75" customHeight="1" x14ac:dyDescent="0.3">
      <c r="E60" s="3"/>
      <c r="H60" s="3"/>
      <c r="AF60" s="3"/>
    </row>
    <row r="61" spans="5:32" ht="48.75" customHeight="1" x14ac:dyDescent="0.3">
      <c r="E61" s="3"/>
      <c r="H61" s="3"/>
      <c r="AF61" s="3"/>
    </row>
    <row r="62" spans="5:32" ht="48.75" customHeight="1" x14ac:dyDescent="0.3">
      <c r="E62" s="3"/>
      <c r="H62" s="3"/>
      <c r="AF62" s="3"/>
    </row>
    <row r="63" spans="5:32" ht="48.75" customHeight="1" x14ac:dyDescent="0.3">
      <c r="E63" s="3"/>
      <c r="H63" s="3"/>
      <c r="AF63" s="3"/>
    </row>
    <row r="64" spans="5:32" ht="48.75" customHeight="1" x14ac:dyDescent="0.3">
      <c r="E64" s="3"/>
      <c r="H64" s="3"/>
      <c r="AF64" s="3"/>
    </row>
    <row r="65" spans="5:36" ht="48.75" customHeight="1" x14ac:dyDescent="0.3">
      <c r="E65" s="3"/>
      <c r="H65" s="3"/>
      <c r="AF65" s="3"/>
    </row>
    <row r="66" spans="5:36" ht="48.75" customHeight="1" x14ac:dyDescent="0.3">
      <c r="E66" s="3"/>
      <c r="H66" s="3"/>
      <c r="AF66" s="3"/>
    </row>
    <row r="67" spans="5:36" ht="48.75" customHeight="1" x14ac:dyDescent="0.3">
      <c r="E67" s="3"/>
      <c r="H67" s="3"/>
      <c r="AF67" s="3"/>
      <c r="AG67" s="3"/>
      <c r="AH67" s="3"/>
      <c r="AJ67" s="3"/>
    </row>
    <row r="68" spans="5:36" ht="48.75" customHeight="1" x14ac:dyDescent="0.3">
      <c r="E68" s="3"/>
      <c r="H68" s="3"/>
      <c r="AF68" s="3"/>
      <c r="AG68" s="3"/>
      <c r="AH68" s="3"/>
      <c r="AJ68" s="3"/>
    </row>
    <row r="69" spans="5:36" ht="48.75" customHeight="1" x14ac:dyDescent="0.3">
      <c r="E69" s="3"/>
      <c r="H69" s="3"/>
      <c r="AF69" s="3"/>
      <c r="AG69" s="3"/>
      <c r="AH69" s="3"/>
      <c r="AJ69" s="3"/>
    </row>
    <row r="70" spans="5:36" ht="48.75" customHeight="1" x14ac:dyDescent="0.3">
      <c r="E70" s="3"/>
      <c r="H70" s="3"/>
      <c r="AF70" s="3"/>
      <c r="AG70" s="3"/>
      <c r="AH70" s="3"/>
      <c r="AJ70" s="3"/>
    </row>
    <row r="71" spans="5:36" ht="48.75" customHeight="1" x14ac:dyDescent="0.3">
      <c r="E71" s="3"/>
      <c r="H71" s="3"/>
      <c r="AF71" s="3"/>
      <c r="AG71" s="3"/>
      <c r="AH71" s="3"/>
      <c r="AJ71" s="3"/>
    </row>
    <row r="72" spans="5:36" ht="48.75" customHeight="1" x14ac:dyDescent="0.3">
      <c r="E72" s="3"/>
      <c r="H72" s="3"/>
      <c r="AF72" s="3"/>
      <c r="AG72" s="3"/>
      <c r="AH72" s="3"/>
      <c r="AJ72" s="3"/>
    </row>
    <row r="73" spans="5:36" ht="48.75" customHeight="1" x14ac:dyDescent="0.3">
      <c r="E73" s="3"/>
      <c r="H73" s="3"/>
      <c r="AF73" s="3"/>
      <c r="AG73" s="3"/>
      <c r="AH73" s="3"/>
      <c r="AJ73" s="3"/>
    </row>
    <row r="74" spans="5:36" ht="48.75" customHeight="1" x14ac:dyDescent="0.3">
      <c r="E74" s="3"/>
      <c r="H74" s="3"/>
      <c r="AF74" s="3"/>
      <c r="AG74" s="3"/>
      <c r="AH74" s="3"/>
      <c r="AJ74" s="3"/>
    </row>
    <row r="75" spans="5:36" ht="48.75" customHeight="1" x14ac:dyDescent="0.3">
      <c r="E75" s="3"/>
      <c r="H75" s="3"/>
      <c r="AF75" s="3"/>
      <c r="AG75" s="3"/>
      <c r="AH75" s="3"/>
      <c r="AJ75" s="3"/>
    </row>
    <row r="76" spans="5:36" ht="48.75" customHeight="1" x14ac:dyDescent="0.3">
      <c r="E76" s="3"/>
      <c r="H76" s="3"/>
      <c r="AF76" s="3"/>
      <c r="AG76" s="3"/>
      <c r="AH76" s="3"/>
      <c r="AJ76" s="3"/>
    </row>
    <row r="77" spans="5:36" ht="48.75" customHeight="1" x14ac:dyDescent="0.3">
      <c r="E77" s="3"/>
      <c r="H77" s="3"/>
      <c r="AF77" s="3"/>
      <c r="AG77" s="3"/>
      <c r="AH77" s="3"/>
      <c r="AJ77" s="3"/>
    </row>
    <row r="78" spans="5:36" ht="48.75" customHeight="1" x14ac:dyDescent="0.3">
      <c r="E78" s="3"/>
      <c r="H78" s="3"/>
      <c r="AF78" s="3"/>
      <c r="AG78" s="3"/>
      <c r="AH78" s="3"/>
      <c r="AJ78" s="3"/>
    </row>
    <row r="79" spans="5:36" ht="48.75" customHeight="1" x14ac:dyDescent="0.3">
      <c r="E79" s="3"/>
      <c r="H79" s="3"/>
      <c r="AF79" s="3"/>
      <c r="AG79" s="3"/>
      <c r="AH79" s="3"/>
      <c r="AJ79" s="3"/>
    </row>
    <row r="80" spans="5:36" ht="48.75" customHeight="1" x14ac:dyDescent="0.3">
      <c r="E80" s="3"/>
      <c r="H80" s="3"/>
      <c r="AF80" s="3"/>
      <c r="AG80" s="3"/>
      <c r="AH80" s="3"/>
      <c r="AJ80" s="3"/>
    </row>
    <row r="81" s="3" customFormat="1" ht="48.75" customHeight="1" x14ac:dyDescent="0.3"/>
    <row r="82" s="3" customFormat="1" ht="48.75" customHeight="1" x14ac:dyDescent="0.3"/>
    <row r="83" s="3" customFormat="1" ht="48.75" customHeight="1" x14ac:dyDescent="0.3"/>
    <row r="84" s="3" customFormat="1" ht="48.75" customHeight="1" x14ac:dyDescent="0.3"/>
    <row r="85" s="3" customFormat="1" ht="48.75" customHeight="1" x14ac:dyDescent="0.3"/>
    <row r="86" s="3" customFormat="1" ht="48.75" customHeight="1" x14ac:dyDescent="0.3"/>
    <row r="87" s="3" customFormat="1" ht="48.75" customHeight="1" x14ac:dyDescent="0.3"/>
    <row r="88" s="3" customFormat="1" ht="48.75" customHeight="1" x14ac:dyDescent="0.3"/>
    <row r="89" s="3" customFormat="1" ht="48.75" customHeight="1" x14ac:dyDescent="0.3"/>
    <row r="90" s="3" customFormat="1" ht="48.75" customHeight="1" x14ac:dyDescent="0.3"/>
    <row r="91" s="3" customFormat="1" ht="48.75" customHeight="1" x14ac:dyDescent="0.3"/>
    <row r="92" s="3" customFormat="1" ht="48.75" customHeight="1" x14ac:dyDescent="0.3"/>
    <row r="93" s="3" customFormat="1" ht="48.75" customHeight="1" x14ac:dyDescent="0.3"/>
    <row r="94" s="3" customFormat="1" ht="48.75" customHeight="1" x14ac:dyDescent="0.3"/>
    <row r="95" s="3" customFormat="1" ht="48.75" customHeight="1" x14ac:dyDescent="0.3"/>
    <row r="96" s="3" customFormat="1" ht="48.75" customHeight="1" x14ac:dyDescent="0.3"/>
  </sheetData>
  <mergeCells count="45">
    <mergeCell ref="AJ9:AJ10"/>
    <mergeCell ref="AK9:AK10"/>
    <mergeCell ref="B11:B27"/>
    <mergeCell ref="C11:C27"/>
    <mergeCell ref="D11:D27"/>
    <mergeCell ref="E11:E27"/>
    <mergeCell ref="F11:F27"/>
    <mergeCell ref="AA9:AA10"/>
    <mergeCell ref="H13:H18"/>
    <mergeCell ref="H20:H21"/>
    <mergeCell ref="H22:H26"/>
    <mergeCell ref="AG9:AG10"/>
    <mergeCell ref="AB9:AB10"/>
    <mergeCell ref="AC9:AC10"/>
    <mergeCell ref="V9:V10"/>
    <mergeCell ref="AD9:AD10"/>
    <mergeCell ref="K9:K10"/>
    <mergeCell ref="L9:O9"/>
    <mergeCell ref="P9:P10"/>
    <mergeCell ref="Q9:Q10"/>
    <mergeCell ref="AI9:AI10"/>
    <mergeCell ref="AE9:AE10"/>
    <mergeCell ref="AF9:AF10"/>
    <mergeCell ref="U9:U10"/>
    <mergeCell ref="AH9:AH10"/>
    <mergeCell ref="W9:W10"/>
    <mergeCell ref="X9:X10"/>
    <mergeCell ref="Y9:Y10"/>
    <mergeCell ref="Z9:Z10"/>
    <mergeCell ref="H11:H12"/>
    <mergeCell ref="B5:T5"/>
    <mergeCell ref="U5:AK5"/>
    <mergeCell ref="B7:T8"/>
    <mergeCell ref="U7:AC8"/>
    <mergeCell ref="AD7:AD8"/>
    <mergeCell ref="AE7:AK7"/>
    <mergeCell ref="AE8:AK8"/>
    <mergeCell ref="R9:T9"/>
    <mergeCell ref="B9:B10"/>
    <mergeCell ref="C9:C10"/>
    <mergeCell ref="D9:D10"/>
    <mergeCell ref="E9:E10"/>
    <mergeCell ref="F9:F10"/>
    <mergeCell ref="G9:G10"/>
    <mergeCell ref="H9:J9"/>
  </mergeCells>
  <conditionalFormatting sqref="AD24 AD26:AD27 AD22 AD11:AD12">
    <cfRule type="containsText" dxfId="3265" priority="152" stopIfTrue="1" operator="containsText" text="No aceptable o aceptable con control específico">
      <formula>NOT(ISERROR(SEARCH("No aceptable o aceptable con control específico",AD11)))</formula>
    </cfRule>
    <cfRule type="containsText" dxfId="3264" priority="153" stopIfTrue="1" operator="containsText" text="No aceptable">
      <formula>NOT(ISERROR(SEARCH("No aceptable",AD11)))</formula>
    </cfRule>
    <cfRule type="containsText" dxfId="3263" priority="154" stopIfTrue="1" operator="containsText" text="No Aceptable o aceptable con control específico">
      <formula>NOT(ISERROR(SEARCH("No Aceptable o aceptable con control específico",AD11)))</formula>
    </cfRule>
  </conditionalFormatting>
  <conditionalFormatting sqref="AD24 AD26:AD27 AD11:AD12 AD22">
    <cfRule type="cellIs" dxfId="3262" priority="155" stopIfTrue="1" operator="equal">
      <formula>"Aceptable"</formula>
    </cfRule>
    <cfRule type="cellIs" dxfId="3261" priority="156" stopIfTrue="1" operator="equal">
      <formula>"No aceptable"</formula>
    </cfRule>
  </conditionalFormatting>
  <conditionalFormatting sqref="AD23">
    <cfRule type="containsText" dxfId="3260" priority="144" stopIfTrue="1" operator="containsText" text="No aceptable o aceptable con control específico">
      <formula>NOT(ISERROR(SEARCH("No aceptable o aceptable con control específico",AD23)))</formula>
    </cfRule>
    <cfRule type="containsText" dxfId="3259" priority="145" stopIfTrue="1" operator="containsText" text="No aceptable">
      <formula>NOT(ISERROR(SEARCH("No aceptable",AD23)))</formula>
    </cfRule>
    <cfRule type="containsText" dxfId="3258" priority="146" stopIfTrue="1" operator="containsText" text="No Aceptable o aceptable con control específico">
      <formula>NOT(ISERROR(SEARCH("No Aceptable o aceptable con control específico",AD23)))</formula>
    </cfRule>
  </conditionalFormatting>
  <conditionalFormatting sqref="AD23">
    <cfRule type="cellIs" dxfId="3257" priority="147" stopIfTrue="1" operator="equal">
      <formula>"Aceptable"</formula>
    </cfRule>
    <cfRule type="cellIs" dxfId="3256" priority="148" stopIfTrue="1" operator="equal">
      <formula>"No aceptable"</formula>
    </cfRule>
  </conditionalFormatting>
  <conditionalFormatting sqref="AD25">
    <cfRule type="containsText" dxfId="3255" priority="136" stopIfTrue="1" operator="containsText" text="No aceptable o aceptable con control específico">
      <formula>NOT(ISERROR(SEARCH("No aceptable o aceptable con control específico",AD25)))</formula>
    </cfRule>
    <cfRule type="containsText" dxfId="3254" priority="137" stopIfTrue="1" operator="containsText" text="No aceptable">
      <formula>NOT(ISERROR(SEARCH("No aceptable",AD25)))</formula>
    </cfRule>
    <cfRule type="containsText" dxfId="3253" priority="138" stopIfTrue="1" operator="containsText" text="No Aceptable o aceptable con control específico">
      <formula>NOT(ISERROR(SEARCH("No Aceptable o aceptable con control específico",AD25)))</formula>
    </cfRule>
  </conditionalFormatting>
  <conditionalFormatting sqref="AD25">
    <cfRule type="cellIs" dxfId="3252" priority="139" stopIfTrue="1" operator="equal">
      <formula>"Aceptable"</formula>
    </cfRule>
    <cfRule type="cellIs" dxfId="3251" priority="140" stopIfTrue="1" operator="equal">
      <formula>"No aceptable"</formula>
    </cfRule>
  </conditionalFormatting>
  <conditionalFormatting sqref="AB13:AD13">
    <cfRule type="cellIs" dxfId="3250" priority="128" stopIfTrue="1" operator="equal">
      <formula>"I"</formula>
    </cfRule>
    <cfRule type="cellIs" dxfId="3249" priority="129" stopIfTrue="1" operator="equal">
      <formula>"II"</formula>
    </cfRule>
    <cfRule type="cellIs" dxfId="3248" priority="130" stopIfTrue="1" operator="between">
      <formula>"III"</formula>
      <formula>"IV"</formula>
    </cfRule>
  </conditionalFormatting>
  <conditionalFormatting sqref="AD13">
    <cfRule type="cellIs" dxfId="3247" priority="126" stopIfTrue="1" operator="equal">
      <formula>"Aceptable"</formula>
    </cfRule>
    <cfRule type="cellIs" dxfId="3246" priority="127" stopIfTrue="1" operator="equal">
      <formula>"No aceptable"</formula>
    </cfRule>
  </conditionalFormatting>
  <conditionalFormatting sqref="AD13">
    <cfRule type="containsText" dxfId="3245" priority="123" stopIfTrue="1" operator="containsText" text="No aceptable o aceptable con control específico">
      <formula>NOT(ISERROR(SEARCH("No aceptable o aceptable con control específico",AD13)))</formula>
    </cfRule>
    <cfRule type="containsText" dxfId="3244" priority="124" stopIfTrue="1" operator="containsText" text="No aceptable">
      <formula>NOT(ISERROR(SEARCH("No aceptable",AD13)))</formula>
    </cfRule>
    <cfRule type="containsText" dxfId="3243" priority="125" stopIfTrue="1" operator="containsText" text="No Aceptable o aceptable con control específico">
      <formula>NOT(ISERROR(SEARCH("No Aceptable o aceptable con control específico",AD13)))</formula>
    </cfRule>
  </conditionalFormatting>
  <conditionalFormatting sqref="AD13">
    <cfRule type="containsText" dxfId="3242" priority="121" stopIfTrue="1" operator="containsText" text="No aceptable">
      <formula>NOT(ISERROR(SEARCH("No aceptable",AD13)))</formula>
    </cfRule>
    <cfRule type="containsText" dxfId="3241" priority="122" stopIfTrue="1" operator="containsText" text="No Aceptable o aceptable con control específico">
      <formula>NOT(ISERROR(SEARCH("No Aceptable o aceptable con control específico",AD13)))</formula>
    </cfRule>
  </conditionalFormatting>
  <conditionalFormatting sqref="AB18:AD18">
    <cfRule type="cellIs" dxfId="3240" priority="118" stopIfTrue="1" operator="equal">
      <formula>"I"</formula>
    </cfRule>
    <cfRule type="cellIs" dxfId="3239" priority="119" stopIfTrue="1" operator="equal">
      <formula>"II"</formula>
    </cfRule>
    <cfRule type="cellIs" dxfId="3238" priority="120" stopIfTrue="1" operator="between">
      <formula>"III"</formula>
      <formula>"IV"</formula>
    </cfRule>
  </conditionalFormatting>
  <conditionalFormatting sqref="AD18">
    <cfRule type="cellIs" dxfId="3237" priority="116" stopIfTrue="1" operator="equal">
      <formula>"Aceptable"</formula>
    </cfRule>
    <cfRule type="cellIs" dxfId="3236" priority="117" stopIfTrue="1" operator="equal">
      <formula>"No aceptable"</formula>
    </cfRule>
  </conditionalFormatting>
  <conditionalFormatting sqref="AD18">
    <cfRule type="containsText" dxfId="3235" priority="113" stopIfTrue="1" operator="containsText" text="No aceptable o aceptable con control específico">
      <formula>NOT(ISERROR(SEARCH("No aceptable o aceptable con control específico",AD18)))</formula>
    </cfRule>
    <cfRule type="containsText" dxfId="3234" priority="114" stopIfTrue="1" operator="containsText" text="No aceptable">
      <formula>NOT(ISERROR(SEARCH("No aceptable",AD18)))</formula>
    </cfRule>
    <cfRule type="containsText" dxfId="3233" priority="115" stopIfTrue="1" operator="containsText" text="No Aceptable o aceptable con control específico">
      <formula>NOT(ISERROR(SEARCH("No Aceptable o aceptable con control específico",AD18)))</formula>
    </cfRule>
  </conditionalFormatting>
  <conditionalFormatting sqref="AB14:AE14">
    <cfRule type="cellIs" dxfId="3232" priority="110" stopIfTrue="1" operator="equal">
      <formula>"I"</formula>
    </cfRule>
    <cfRule type="cellIs" dxfId="3231" priority="111" stopIfTrue="1" operator="equal">
      <formula>"II"</formula>
    </cfRule>
    <cfRule type="cellIs" dxfId="3230" priority="112" stopIfTrue="1" operator="between">
      <formula>"III"</formula>
      <formula>"IV"</formula>
    </cfRule>
  </conditionalFormatting>
  <conditionalFormatting sqref="AD14:AE14">
    <cfRule type="cellIs" dxfId="3229" priority="108" stopIfTrue="1" operator="equal">
      <formula>"Aceptable"</formula>
    </cfRule>
    <cfRule type="cellIs" dxfId="3228" priority="109" stopIfTrue="1" operator="equal">
      <formula>"No aceptable"</formula>
    </cfRule>
  </conditionalFormatting>
  <conditionalFormatting sqref="AD14">
    <cfRule type="containsText" dxfId="3227" priority="105" stopIfTrue="1" operator="containsText" text="No aceptable o aceptable con control específico">
      <formula>NOT(ISERROR(SEARCH("No aceptable o aceptable con control específico",AD14)))</formula>
    </cfRule>
    <cfRule type="containsText" dxfId="3226" priority="106" stopIfTrue="1" operator="containsText" text="No aceptable">
      <formula>NOT(ISERROR(SEARCH("No aceptable",AD14)))</formula>
    </cfRule>
    <cfRule type="containsText" dxfId="3225" priority="107" stopIfTrue="1" operator="containsText" text="No Aceptable o aceptable con control específico">
      <formula>NOT(ISERROR(SEARCH("No Aceptable o aceptable con control específico",AD14)))</formula>
    </cfRule>
  </conditionalFormatting>
  <conditionalFormatting sqref="AD14">
    <cfRule type="containsText" dxfId="3224" priority="103" stopIfTrue="1" operator="containsText" text="No aceptable">
      <formula>NOT(ISERROR(SEARCH("No aceptable",AD14)))</formula>
    </cfRule>
    <cfRule type="containsText" dxfId="3223" priority="104" stopIfTrue="1" operator="containsText" text="No Aceptable o aceptable con control específico">
      <formula>NOT(ISERROR(SEARCH("No Aceptable o aceptable con control específico",AD14)))</formula>
    </cfRule>
  </conditionalFormatting>
  <conditionalFormatting sqref="AE11:AE12">
    <cfRule type="cellIs" dxfId="3222" priority="100" stopIfTrue="1" operator="equal">
      <formula>"I"</formula>
    </cfRule>
    <cfRule type="cellIs" dxfId="3221" priority="101" stopIfTrue="1" operator="equal">
      <formula>"II"</formula>
    </cfRule>
    <cfRule type="cellIs" dxfId="3220" priority="102" stopIfTrue="1" operator="between">
      <formula>"III"</formula>
      <formula>"IV"</formula>
    </cfRule>
  </conditionalFormatting>
  <conditionalFormatting sqref="AE11:AE12">
    <cfRule type="cellIs" dxfId="3219" priority="98" stopIfTrue="1" operator="equal">
      <formula>"Aceptable"</formula>
    </cfRule>
    <cfRule type="cellIs" dxfId="3218" priority="99" stopIfTrue="1" operator="equal">
      <formula>"No aceptable"</formula>
    </cfRule>
  </conditionalFormatting>
  <conditionalFormatting sqref="AE24 AE26">
    <cfRule type="cellIs" dxfId="3217" priority="95" stopIfTrue="1" operator="equal">
      <formula>"I"</formula>
    </cfRule>
    <cfRule type="cellIs" dxfId="3216" priority="96" stopIfTrue="1" operator="equal">
      <formula>"II"</formula>
    </cfRule>
    <cfRule type="cellIs" dxfId="3215" priority="97" stopIfTrue="1" operator="between">
      <formula>"III"</formula>
      <formula>"IV"</formula>
    </cfRule>
  </conditionalFormatting>
  <conditionalFormatting sqref="AE24 AE26">
    <cfRule type="cellIs" dxfId="3214" priority="93" stopIfTrue="1" operator="equal">
      <formula>"Aceptable"</formula>
    </cfRule>
    <cfRule type="cellIs" dxfId="3213" priority="94" stopIfTrue="1" operator="equal">
      <formula>"No aceptable"</formula>
    </cfRule>
  </conditionalFormatting>
  <conditionalFormatting sqref="AE23">
    <cfRule type="cellIs" dxfId="3212" priority="91" stopIfTrue="1" operator="equal">
      <formula>"Aceptable"</formula>
    </cfRule>
    <cfRule type="cellIs" dxfId="3211" priority="92" stopIfTrue="1" operator="equal">
      <formula>"No aceptable"</formula>
    </cfRule>
  </conditionalFormatting>
  <conditionalFormatting sqref="AE22">
    <cfRule type="cellIs" dxfId="3210" priority="88" stopIfTrue="1" operator="equal">
      <formula>"I"</formula>
    </cfRule>
    <cfRule type="cellIs" dxfId="3209" priority="89" stopIfTrue="1" operator="equal">
      <formula>"II"</formula>
    </cfRule>
    <cfRule type="cellIs" dxfId="3208" priority="90" stopIfTrue="1" operator="between">
      <formula>"III"</formula>
      <formula>"IV"</formula>
    </cfRule>
  </conditionalFormatting>
  <conditionalFormatting sqref="AE22">
    <cfRule type="cellIs" dxfId="3207" priority="86" stopIfTrue="1" operator="equal">
      <formula>"Aceptable"</formula>
    </cfRule>
    <cfRule type="cellIs" dxfId="3206" priority="87" stopIfTrue="1" operator="equal">
      <formula>"No aceptable"</formula>
    </cfRule>
  </conditionalFormatting>
  <conditionalFormatting sqref="AE20">
    <cfRule type="cellIs" dxfId="3205" priority="73" stopIfTrue="1" operator="equal">
      <formula>"I"</formula>
    </cfRule>
    <cfRule type="cellIs" dxfId="3204" priority="74" stopIfTrue="1" operator="equal">
      <formula>"II"</formula>
    </cfRule>
    <cfRule type="cellIs" dxfId="3203" priority="75" stopIfTrue="1" operator="between">
      <formula>"III"</formula>
      <formula>"IV"</formula>
    </cfRule>
  </conditionalFormatting>
  <conditionalFormatting sqref="AE20">
    <cfRule type="cellIs" dxfId="3202" priority="71" stopIfTrue="1" operator="equal">
      <formula>"Aceptable"</formula>
    </cfRule>
    <cfRule type="cellIs" dxfId="3201" priority="72" stopIfTrue="1" operator="equal">
      <formula>"No aceptable"</formula>
    </cfRule>
  </conditionalFormatting>
  <conditionalFormatting sqref="AE21">
    <cfRule type="cellIs" dxfId="3200" priority="68" stopIfTrue="1" operator="equal">
      <formula>"I"</formula>
    </cfRule>
    <cfRule type="cellIs" dxfId="3199" priority="69" stopIfTrue="1" operator="equal">
      <formula>"II"</formula>
    </cfRule>
    <cfRule type="cellIs" dxfId="3198" priority="70" stopIfTrue="1" operator="between">
      <formula>"III"</formula>
      <formula>"IV"</formula>
    </cfRule>
  </conditionalFormatting>
  <conditionalFormatting sqref="AE21">
    <cfRule type="cellIs" dxfId="3197" priority="66" stopIfTrue="1" operator="equal">
      <formula>"Aceptable"</formula>
    </cfRule>
    <cfRule type="cellIs" dxfId="3196" priority="67" stopIfTrue="1" operator="equal">
      <formula>"No aceptable"</formula>
    </cfRule>
  </conditionalFormatting>
  <conditionalFormatting sqref="AB19:AD19">
    <cfRule type="cellIs" dxfId="3195" priority="63" stopIfTrue="1" operator="equal">
      <formula>"I"</formula>
    </cfRule>
    <cfRule type="cellIs" dxfId="3194" priority="64" stopIfTrue="1" operator="equal">
      <formula>"II"</formula>
    </cfRule>
    <cfRule type="cellIs" dxfId="3193" priority="65" stopIfTrue="1" operator="between">
      <formula>"III"</formula>
      <formula>"IV"</formula>
    </cfRule>
  </conditionalFormatting>
  <conditionalFormatting sqref="AD19">
    <cfRule type="cellIs" dxfId="3192" priority="61" stopIfTrue="1" operator="equal">
      <formula>"Aceptable"</formula>
    </cfRule>
    <cfRule type="cellIs" dxfId="3191" priority="62" stopIfTrue="1" operator="equal">
      <formula>"No aceptable"</formula>
    </cfRule>
  </conditionalFormatting>
  <conditionalFormatting sqref="AD19">
    <cfRule type="containsText" dxfId="3190" priority="58" stopIfTrue="1" operator="containsText" text="No aceptable o aceptable con control específico">
      <formula>NOT(ISERROR(SEARCH("No aceptable o aceptable con control específico",AD19)))</formula>
    </cfRule>
    <cfRule type="containsText" dxfId="3189" priority="59" stopIfTrue="1" operator="containsText" text="No aceptable">
      <formula>NOT(ISERROR(SEARCH("No aceptable",AD19)))</formula>
    </cfRule>
    <cfRule type="containsText" dxfId="3188" priority="60" stopIfTrue="1" operator="containsText" text="No Aceptable o aceptable con control específico">
      <formula>NOT(ISERROR(SEARCH("No Aceptable o aceptable con control específico",AD19)))</formula>
    </cfRule>
  </conditionalFormatting>
  <conditionalFormatting sqref="AB20:AD21">
    <cfRule type="cellIs" dxfId="3187" priority="55" stopIfTrue="1" operator="equal">
      <formula>"I"</formula>
    </cfRule>
    <cfRule type="cellIs" dxfId="3186" priority="56" stopIfTrue="1" operator="equal">
      <formula>"II"</formula>
    </cfRule>
    <cfRule type="cellIs" dxfId="3185" priority="57" stopIfTrue="1" operator="between">
      <formula>"III"</formula>
      <formula>"IV"</formula>
    </cfRule>
  </conditionalFormatting>
  <conditionalFormatting sqref="AD20:AD21">
    <cfRule type="cellIs" dxfId="3184" priority="53" stopIfTrue="1" operator="equal">
      <formula>"Aceptable"</formula>
    </cfRule>
    <cfRule type="cellIs" dxfId="3183" priority="54" stopIfTrue="1" operator="equal">
      <formula>"No aceptable"</formula>
    </cfRule>
  </conditionalFormatting>
  <conditionalFormatting sqref="AD20:AD21">
    <cfRule type="containsText" dxfId="3182" priority="50" stopIfTrue="1" operator="containsText" text="No aceptable o aceptable con control específico">
      <formula>NOT(ISERROR(SEARCH("No aceptable o aceptable con control específico",AD20)))</formula>
    </cfRule>
    <cfRule type="containsText" dxfId="3181" priority="51" stopIfTrue="1" operator="containsText" text="No aceptable">
      <formula>NOT(ISERROR(SEARCH("No aceptable",AD20)))</formula>
    </cfRule>
    <cfRule type="containsText" dxfId="3180" priority="52" stopIfTrue="1" operator="containsText" text="No Aceptable o aceptable con control específico">
      <formula>NOT(ISERROR(SEARCH("No Aceptable o aceptable con control específico",AD20)))</formula>
    </cfRule>
  </conditionalFormatting>
  <conditionalFormatting sqref="AB11:AB12">
    <cfRule type="cellIs" dxfId="3179" priority="44" stopIfTrue="1" operator="equal">
      <formula>"I"</formula>
    </cfRule>
    <cfRule type="cellIs" dxfId="3178" priority="45" stopIfTrue="1" operator="equal">
      <formula>"II"</formula>
    </cfRule>
    <cfRule type="cellIs" dxfId="3177" priority="46" stopIfTrue="1" operator="between">
      <formula>"III"</formula>
      <formula>"IV"</formula>
    </cfRule>
  </conditionalFormatting>
  <conditionalFormatting sqref="AB22:AB27">
    <cfRule type="cellIs" dxfId="3176" priority="47" stopIfTrue="1" operator="equal">
      <formula>"I"</formula>
    </cfRule>
    <cfRule type="cellIs" dxfId="3175" priority="48" stopIfTrue="1" operator="equal">
      <formula>"II"</formula>
    </cfRule>
    <cfRule type="cellIs" dxfId="3174" priority="49" stopIfTrue="1" operator="between">
      <formula>"III"</formula>
      <formula>"IV"</formula>
    </cfRule>
  </conditionalFormatting>
  <conditionalFormatting sqref="AB17:AC17">
    <cfRule type="cellIs" dxfId="3173" priority="41" stopIfTrue="1" operator="equal">
      <formula>"I"</formula>
    </cfRule>
    <cfRule type="cellIs" dxfId="3172" priority="42" stopIfTrue="1" operator="equal">
      <formula>"II"</formula>
    </cfRule>
    <cfRule type="cellIs" dxfId="3171" priority="43" stopIfTrue="1" operator="between">
      <formula>"III"</formula>
      <formula>"IV"</formula>
    </cfRule>
  </conditionalFormatting>
  <conditionalFormatting sqref="AD17">
    <cfRule type="cellIs" dxfId="3170" priority="38" stopIfTrue="1" operator="equal">
      <formula>"I"</formula>
    </cfRule>
    <cfRule type="cellIs" dxfId="3169" priority="39" stopIfTrue="1" operator="equal">
      <formula>"II"</formula>
    </cfRule>
    <cfRule type="cellIs" dxfId="3168" priority="40" stopIfTrue="1" operator="between">
      <formula>"III"</formula>
      <formula>"IV"</formula>
    </cfRule>
  </conditionalFormatting>
  <conditionalFormatting sqref="AD17">
    <cfRule type="cellIs" dxfId="3167" priority="36" stopIfTrue="1" operator="equal">
      <formula>"Aceptable"</formula>
    </cfRule>
    <cfRule type="cellIs" dxfId="3166" priority="37" stopIfTrue="1" operator="equal">
      <formula>"No aceptable"</formula>
    </cfRule>
  </conditionalFormatting>
  <conditionalFormatting sqref="AD17">
    <cfRule type="containsText" dxfId="3165" priority="33" stopIfTrue="1" operator="containsText" text="No aceptable o aceptable con control específico">
      <formula>NOT(ISERROR(SEARCH("No aceptable o aceptable con control específico",AD17)))</formula>
    </cfRule>
    <cfRule type="containsText" dxfId="3164" priority="34" stopIfTrue="1" operator="containsText" text="No aceptable">
      <formula>NOT(ISERROR(SEARCH("No aceptable",AD17)))</formula>
    </cfRule>
    <cfRule type="containsText" dxfId="3163" priority="35" stopIfTrue="1" operator="containsText" text="No Aceptable o aceptable con control específico">
      <formula>NOT(ISERROR(SEARCH("No Aceptable o aceptable con control específico",AD17)))</formula>
    </cfRule>
  </conditionalFormatting>
  <conditionalFormatting sqref="AD17">
    <cfRule type="containsText" dxfId="3162" priority="31" stopIfTrue="1" operator="containsText" text="No aceptable">
      <formula>NOT(ISERROR(SEARCH("No aceptable",AD17)))</formula>
    </cfRule>
    <cfRule type="containsText" dxfId="3161" priority="32" stopIfTrue="1" operator="containsText" text="No Aceptable o aceptable con control específico">
      <formula>NOT(ISERROR(SEARCH("No Aceptable o aceptable con control específico",AD17)))</formula>
    </cfRule>
  </conditionalFormatting>
  <conditionalFormatting sqref="AE25">
    <cfRule type="cellIs" dxfId="3160" priority="18" stopIfTrue="1" operator="equal">
      <formula>"I"</formula>
    </cfRule>
    <cfRule type="cellIs" dxfId="3159" priority="19" stopIfTrue="1" operator="equal">
      <formula>"II"</formula>
    </cfRule>
    <cfRule type="cellIs" dxfId="3158" priority="20" stopIfTrue="1" operator="between">
      <formula>"III"</formula>
      <formula>"IV"</formula>
    </cfRule>
  </conditionalFormatting>
  <conditionalFormatting sqref="AE25">
    <cfRule type="cellIs" dxfId="3157" priority="16" stopIfTrue="1" operator="equal">
      <formula>"Aceptable"</formula>
    </cfRule>
    <cfRule type="cellIs" dxfId="3156" priority="17" stopIfTrue="1" operator="equal">
      <formula>"No aceptable"</formula>
    </cfRule>
  </conditionalFormatting>
  <conditionalFormatting sqref="AE19">
    <cfRule type="cellIs" dxfId="3155" priority="23" stopIfTrue="1" operator="equal">
      <formula>"I"</formula>
    </cfRule>
    <cfRule type="cellIs" dxfId="3154" priority="24" stopIfTrue="1" operator="equal">
      <formula>"II"</formula>
    </cfRule>
    <cfRule type="cellIs" dxfId="3153" priority="25" stopIfTrue="1" operator="between">
      <formula>"III"</formula>
      <formula>"IV"</formula>
    </cfRule>
  </conditionalFormatting>
  <conditionalFormatting sqref="AE19">
    <cfRule type="cellIs" dxfId="3152" priority="21" stopIfTrue="1" operator="equal">
      <formula>"Aceptable"</formula>
    </cfRule>
    <cfRule type="cellIs" dxfId="3151" priority="22" stopIfTrue="1" operator="equal">
      <formula>"No aceptable"</formula>
    </cfRule>
  </conditionalFormatting>
  <conditionalFormatting sqref="AE27">
    <cfRule type="cellIs" dxfId="3150" priority="13" stopIfTrue="1" operator="equal">
      <formula>"I"</formula>
    </cfRule>
    <cfRule type="cellIs" dxfId="3149" priority="14" stopIfTrue="1" operator="equal">
      <formula>"II"</formula>
    </cfRule>
    <cfRule type="cellIs" dxfId="3148" priority="15" stopIfTrue="1" operator="between">
      <formula>"III"</formula>
      <formula>"IV"</formula>
    </cfRule>
  </conditionalFormatting>
  <conditionalFormatting sqref="AE27">
    <cfRule type="cellIs" dxfId="3147" priority="11" stopIfTrue="1" operator="equal">
      <formula>"Aceptable"</formula>
    </cfRule>
    <cfRule type="cellIs" dxfId="3146" priority="12" stopIfTrue="1" operator="equal">
      <formula>"No aceptable"</formula>
    </cfRule>
  </conditionalFormatting>
  <conditionalFormatting sqref="AB15:AE16">
    <cfRule type="cellIs" dxfId="3145" priority="8" stopIfTrue="1" operator="equal">
      <formula>"I"</formula>
    </cfRule>
    <cfRule type="cellIs" dxfId="3144" priority="9" stopIfTrue="1" operator="equal">
      <formula>"II"</formula>
    </cfRule>
    <cfRule type="cellIs" dxfId="3143" priority="10" stopIfTrue="1" operator="between">
      <formula>"III"</formula>
      <formula>"IV"</formula>
    </cfRule>
  </conditionalFormatting>
  <conditionalFormatting sqref="AD15:AE16">
    <cfRule type="cellIs" dxfId="3142" priority="6" stopIfTrue="1" operator="equal">
      <formula>"Aceptable"</formula>
    </cfRule>
    <cfRule type="cellIs" dxfId="3141" priority="7" stopIfTrue="1" operator="equal">
      <formula>"No aceptable"</formula>
    </cfRule>
  </conditionalFormatting>
  <conditionalFormatting sqref="AD15:AD16">
    <cfRule type="containsText" dxfId="3140" priority="3" stopIfTrue="1" operator="containsText" text="No aceptable o aceptable con control específico">
      <formula>NOT(ISERROR(SEARCH("No aceptable o aceptable con control específico",AD15)))</formula>
    </cfRule>
    <cfRule type="containsText" dxfId="3139" priority="4" stopIfTrue="1" operator="containsText" text="No aceptable">
      <formula>NOT(ISERROR(SEARCH("No aceptable",AD15)))</formula>
    </cfRule>
    <cfRule type="containsText" dxfId="3138" priority="5" stopIfTrue="1" operator="containsText" text="No Aceptable o aceptable con control específico">
      <formula>NOT(ISERROR(SEARCH("No Aceptable o aceptable con control específico",AD15)))</formula>
    </cfRule>
  </conditionalFormatting>
  <conditionalFormatting sqref="AD15:AD16">
    <cfRule type="containsText" dxfId="3137" priority="1" stopIfTrue="1" operator="containsText" text="No aceptable">
      <formula>NOT(ISERROR(SEARCH("No aceptable",AD15)))</formula>
    </cfRule>
    <cfRule type="containsText" dxfId="3136" priority="2" stopIfTrue="1" operator="containsText" text="No Aceptable o aceptable con control específico">
      <formula>NOT(ISERROR(SEARCH("No Aceptable o aceptable con control específico",AD15)))</formula>
    </cfRule>
  </conditionalFormatting>
  <dataValidations count="4">
    <dataValidation allowBlank="1" sqref="AA11:AA27" xr:uid="{00000000-0002-0000-0900-000000000000}"/>
    <dataValidation type="list" allowBlank="1" showInputMessage="1" showErrorMessage="1" prompt="10 = Muy Alto_x000a_6 = Alto_x000a_2 = Medio_x000a_0 = Bajo" sqref="U11:U27" xr:uid="{00000000-0002-0000-0900-000001000000}">
      <formula1>"10, 6, 2, 0, "</formula1>
    </dataValidation>
    <dataValidation type="list" allowBlank="1" showInputMessage="1" prompt="4 = Continua_x000a_3 = Frecuente_x000a_2 = Ocasional_x000a_1 = Esporádica" sqref="V11:V27" xr:uid="{00000000-0002-0000-09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7" xr:uid="{00000000-0002-0000-0900-000003000000}">
      <formula1>"100,60,25,10"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B1:BL31"/>
  <sheetViews>
    <sheetView topLeftCell="T17" zoomScale="98" zoomScaleNormal="98" workbookViewId="0">
      <selection activeCell="AG18" sqref="AG18"/>
    </sheetView>
  </sheetViews>
  <sheetFormatPr baseColWidth="10" defaultRowHeight="85.5" customHeight="1" x14ac:dyDescent="0.2"/>
  <cols>
    <col min="1" max="1" width="1.85546875" style="29" customWidth="1"/>
    <col min="2" max="2" width="5.7109375" style="29" customWidth="1"/>
    <col min="3" max="3" width="7.5703125" style="29" customWidth="1"/>
    <col min="4" max="4" width="5.42578125" style="29" customWidth="1"/>
    <col min="5" max="5" width="6.85546875" style="29" customWidth="1"/>
    <col min="6" max="6" width="20.5703125" style="29" customWidth="1"/>
    <col min="7" max="7" width="8.28515625" style="29" customWidth="1"/>
    <col min="8" max="8" width="12.28515625" style="29" customWidth="1"/>
    <col min="9" max="11" width="20.140625" style="29" customWidth="1"/>
    <col min="12" max="15" width="5.140625" style="29" customWidth="1"/>
    <col min="16" max="16" width="18.5703125" style="29" customWidth="1"/>
    <col min="17" max="17" width="5.7109375" style="29" customWidth="1"/>
    <col min="18" max="20" width="26.5703125" style="29" customWidth="1"/>
    <col min="21" max="21" width="5" style="29" customWidth="1"/>
    <col min="22" max="22" width="5.42578125" style="29" customWidth="1"/>
    <col min="23" max="23" width="8.140625" style="29" customWidth="1"/>
    <col min="24" max="24" width="6.7109375" style="29" customWidth="1"/>
    <col min="25" max="25" width="13.28515625" style="29" customWidth="1"/>
    <col min="26" max="26" width="7.7109375" style="29" customWidth="1"/>
    <col min="27" max="27" width="8.140625" style="29" customWidth="1"/>
    <col min="28" max="28" width="7.28515625" style="29" customWidth="1"/>
    <col min="29" max="29" width="16" style="29" customWidth="1"/>
    <col min="30" max="30" width="12.7109375" style="29" customWidth="1"/>
    <col min="31" max="31" width="15.140625" style="29" customWidth="1"/>
    <col min="32" max="32" width="11.28515625" style="29" customWidth="1"/>
    <col min="33" max="33" width="16" style="29" customWidth="1"/>
    <col min="34" max="34" width="22.28515625" style="29" customWidth="1"/>
    <col min="35" max="35" width="23.140625" style="29" customWidth="1"/>
    <col min="36" max="36" width="18.5703125" style="29" customWidth="1"/>
    <col min="37" max="37" width="19.28515625" style="29" customWidth="1"/>
    <col min="38" max="16384" width="11.42578125" style="29"/>
  </cols>
  <sheetData>
    <row r="1" spans="2:64" ht="55.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49"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55.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49"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55.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50"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55.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18.75" customHeight="1" x14ac:dyDescent="0.3">
      <c r="E6" s="113"/>
      <c r="H6" s="114"/>
      <c r="AF6" s="113"/>
      <c r="AG6" s="113"/>
      <c r="AH6" s="113"/>
      <c r="AJ6" s="114"/>
    </row>
    <row r="7" spans="2: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144" customHeight="1" x14ac:dyDescent="0.35">
      <c r="B11" s="264" t="s">
        <v>186</v>
      </c>
      <c r="C11" s="264" t="s">
        <v>178</v>
      </c>
      <c r="D11" s="264" t="s">
        <v>76</v>
      </c>
      <c r="E11" s="270" t="s">
        <v>130</v>
      </c>
      <c r="F11" s="270" t="s">
        <v>131</v>
      </c>
      <c r="G11" s="31" t="s">
        <v>42</v>
      </c>
      <c r="H11" s="240" t="s">
        <v>36</v>
      </c>
      <c r="I11" s="175" t="s">
        <v>46</v>
      </c>
      <c r="J11" s="176" t="s">
        <v>354</v>
      </c>
      <c r="K11" s="176" t="s">
        <v>355</v>
      </c>
      <c r="L11" s="195">
        <v>5</v>
      </c>
      <c r="M11" s="179">
        <v>0</v>
      </c>
      <c r="N11" s="195">
        <v>0</v>
      </c>
      <c r="O11" s="195">
        <f t="shared" ref="O11:O27" si="0">SUM(L11:N11)</f>
        <v>5</v>
      </c>
      <c r="P11" s="176" t="s">
        <v>356</v>
      </c>
      <c r="Q11" s="179">
        <v>8</v>
      </c>
      <c r="R11" s="176" t="s">
        <v>603</v>
      </c>
      <c r="S11" s="176" t="s">
        <v>358</v>
      </c>
      <c r="T11" s="176" t="s">
        <v>357</v>
      </c>
      <c r="U11" s="180">
        <v>2</v>
      </c>
      <c r="V11" s="180">
        <v>4</v>
      </c>
      <c r="W11" s="180">
        <f t="shared" ref="W11:W27" si="1">V11*U11</f>
        <v>8</v>
      </c>
      <c r="X11" s="181" t="str">
        <f t="shared" ref="X11:X27" si="2">+IF(AND(U11*V11&gt;=24,U11*V11&lt;=40),"MA",IF(AND(U11*V11&gt;=10,U11*V11&lt;=20),"A",IF(AND(U11*V11&gt;=6,U11*V11&lt;=8),"M",IF(AND(U11*V11&gt;=0,U11*V11&lt;=4),"B",""))))</f>
        <v>M</v>
      </c>
      <c r="Y11" s="182" t="str">
        <f t="shared" ref="Y11:Y27"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 t="shared" ref="AA11:AA27" si="4">W11*Z11</f>
        <v>80</v>
      </c>
      <c r="AB11" s="183" t="str">
        <f t="shared" ref="AB11:AB27" si="5">+IF(AND(U11*V11*Z11&gt;=600,U11*V11*Z11&lt;=4000),"I",IF(AND(U11*V11*Z11&gt;=150,U11*V11*Z11&lt;=500),"II",IF(AND(U11*V11*Z11&gt;=40,U11*V11*Z11&lt;=120),"III",IF(AND(U11*V11*Z11&gt;=0,U11*V11*Z11&lt;=20),"IV",""))))</f>
        <v>III</v>
      </c>
      <c r="AC11" s="182" t="str">
        <f t="shared" ref="AC11:AC27"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 t="shared" ref="AD11:AD27" si="7">+IF(AB11="I","No aceptable",IF(AB11="II","No aceptable o aceptable con control específico",IF(AB11="III","Aceptable",IF(AB11="IV","Aceptable",""))))</f>
        <v>Aceptable</v>
      </c>
      <c r="AE11" s="182" t="s">
        <v>56</v>
      </c>
      <c r="AF11" s="179" t="s">
        <v>34</v>
      </c>
      <c r="AG11" s="179" t="s">
        <v>34</v>
      </c>
      <c r="AH11" s="179" t="s">
        <v>363</v>
      </c>
      <c r="AI11" s="175" t="s">
        <v>359</v>
      </c>
      <c r="AJ11" s="179" t="s">
        <v>34</v>
      </c>
      <c r="AK11" s="118"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110" customFormat="1" ht="144" customHeight="1" x14ac:dyDescent="0.35">
      <c r="B12" s="264"/>
      <c r="C12" s="264"/>
      <c r="D12" s="264"/>
      <c r="E12" s="270"/>
      <c r="F12" s="270"/>
      <c r="G12" s="32"/>
      <c r="H12" s="244"/>
      <c r="I12" s="175" t="s">
        <v>637</v>
      </c>
      <c r="J12" s="176" t="s">
        <v>638</v>
      </c>
      <c r="K12" s="187" t="s">
        <v>373</v>
      </c>
      <c r="L12" s="195">
        <v>5</v>
      </c>
      <c r="M12" s="179">
        <v>0</v>
      </c>
      <c r="N12" s="195">
        <v>0</v>
      </c>
      <c r="O12" s="195">
        <f t="shared" ref="O12" si="8">SUM(L12:N12)</f>
        <v>5</v>
      </c>
      <c r="P12" s="187" t="s">
        <v>374</v>
      </c>
      <c r="Q12" s="179">
        <v>8</v>
      </c>
      <c r="R12" s="187" t="s">
        <v>100</v>
      </c>
      <c r="S12" s="187" t="s">
        <v>375</v>
      </c>
      <c r="T12" s="187" t="s">
        <v>639</v>
      </c>
      <c r="U12" s="180">
        <v>2</v>
      </c>
      <c r="V12" s="180">
        <v>2</v>
      </c>
      <c r="W12" s="180">
        <f t="shared" si="1"/>
        <v>4</v>
      </c>
      <c r="X12" s="180" t="str">
        <f t="shared" si="2"/>
        <v>B</v>
      </c>
      <c r="Y12" s="182" t="str">
        <f t="shared" si="3"/>
        <v>Situación mejorable con exposición ocasional o esporádica, o situación sin anomalía destacable con cualquier nivel de exposición. No es esperable que se materialice el riesgo, aunque puede ser concebible.</v>
      </c>
      <c r="Z12" s="180">
        <v>25</v>
      </c>
      <c r="AA12" s="180">
        <f t="shared" si="4"/>
        <v>100</v>
      </c>
      <c r="AB12" s="183" t="str">
        <f t="shared" si="5"/>
        <v>III</v>
      </c>
      <c r="AC12" s="182" t="str">
        <f t="shared" si="6"/>
        <v>Mejorar si es posible. Sería conveniente justificar la intervención y su rentabilidad.</v>
      </c>
      <c r="AD12" s="184" t="str">
        <f t="shared" si="7"/>
        <v>Aceptable</v>
      </c>
      <c r="AE12" s="188" t="s">
        <v>377</v>
      </c>
      <c r="AF12" s="175" t="s">
        <v>34</v>
      </c>
      <c r="AG12" s="175" t="s">
        <v>34</v>
      </c>
      <c r="AH12" s="175" t="s">
        <v>34</v>
      </c>
      <c r="AI12" s="175" t="s">
        <v>378</v>
      </c>
      <c r="AJ12" s="179" t="s">
        <v>34</v>
      </c>
      <c r="AK12" s="118" t="s">
        <v>35</v>
      </c>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row>
    <row r="13" spans="2:64" s="2" customFormat="1" ht="144" customHeight="1" x14ac:dyDescent="0.35">
      <c r="B13" s="264"/>
      <c r="C13" s="264"/>
      <c r="D13" s="264"/>
      <c r="E13" s="270"/>
      <c r="F13" s="270"/>
      <c r="G13" s="32"/>
      <c r="H13" s="241"/>
      <c r="I13" s="175" t="s">
        <v>120</v>
      </c>
      <c r="J13" s="176" t="s">
        <v>360</v>
      </c>
      <c r="K13" s="187" t="s">
        <v>361</v>
      </c>
      <c r="L13" s="195">
        <v>5</v>
      </c>
      <c r="M13" s="179">
        <v>0</v>
      </c>
      <c r="N13" s="195">
        <v>0</v>
      </c>
      <c r="O13" s="195">
        <f t="shared" ref="O13" si="9">SUM(L13:N13)</f>
        <v>5</v>
      </c>
      <c r="P13" s="176" t="s">
        <v>356</v>
      </c>
      <c r="Q13" s="179">
        <v>8</v>
      </c>
      <c r="R13" s="187" t="s">
        <v>604</v>
      </c>
      <c r="S13" s="187" t="s">
        <v>358</v>
      </c>
      <c r="T13" s="187" t="s">
        <v>357</v>
      </c>
      <c r="U13" s="180">
        <v>2</v>
      </c>
      <c r="V13" s="180">
        <v>4</v>
      </c>
      <c r="W13" s="180">
        <f t="shared" ref="W13" si="10">V13*U13</f>
        <v>8</v>
      </c>
      <c r="X13" s="181" t="str">
        <f t="shared" ref="X13" si="11">+IF(AND(U13*V13&gt;=24,U13*V13&lt;=40),"MA",IF(AND(U13*V13&gt;=10,U13*V13&lt;=20),"A",IF(AND(U13*V13&gt;=6,U13*V13&lt;=8),"M",IF(AND(U13*V13&gt;=0,U13*V13&lt;=4),"B",""))))</f>
        <v>M</v>
      </c>
      <c r="Y13" s="182" t="str">
        <f t="shared" ref="Y13" si="12">+IF(X13="MA","Situación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80">
        <v>11</v>
      </c>
      <c r="AA13" s="180">
        <f t="shared" ref="AA13" si="13">W13*Z13</f>
        <v>88</v>
      </c>
      <c r="AB13" s="183" t="str">
        <f t="shared" ref="AB13" si="14">+IF(AND(U13*V13*Z13&gt;=600,U13*V13*Z13&lt;=4000),"I",IF(AND(U13*V13*Z13&gt;=150,U13*V13*Z13&lt;=500),"II",IF(AND(U13*V13*Z13&gt;=40,U13*V13*Z13&lt;=120),"III",IF(AND(U13*V13*Z13&gt;=0,U13*V13*Z13&lt;=20),"IV",""))))</f>
        <v>III</v>
      </c>
      <c r="AC13" s="182" t="str">
        <f t="shared" ref="AC13" si="15">+IF(AB13="I","Situación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 t="shared" ref="AD13" si="16">+IF(AB13="I","No aceptable",IF(AB13="II","No aceptable o aceptable con control específico",IF(AB13="III","Aceptable",IF(AB13="IV","Aceptable",""))))</f>
        <v>Aceptable</v>
      </c>
      <c r="AE13" s="211" t="s">
        <v>121</v>
      </c>
      <c r="AF13" s="212" t="s">
        <v>34</v>
      </c>
      <c r="AG13" s="212" t="s">
        <v>34</v>
      </c>
      <c r="AH13" s="212" t="s">
        <v>364</v>
      </c>
      <c r="AI13" s="208" t="s">
        <v>359</v>
      </c>
      <c r="AJ13" s="179" t="s">
        <v>34</v>
      </c>
      <c r="AK13" s="118"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144" customHeight="1" x14ac:dyDescent="0.35">
      <c r="B14" s="264"/>
      <c r="C14" s="264"/>
      <c r="D14" s="264"/>
      <c r="E14" s="270"/>
      <c r="F14" s="270"/>
      <c r="G14" s="238" t="s">
        <v>42</v>
      </c>
      <c r="H14" s="240" t="s">
        <v>44</v>
      </c>
      <c r="I14" s="175" t="s">
        <v>60</v>
      </c>
      <c r="J14" s="213" t="s">
        <v>345</v>
      </c>
      <c r="K14" s="175" t="s">
        <v>327</v>
      </c>
      <c r="L14" s="195">
        <v>5</v>
      </c>
      <c r="M14" s="179">
        <v>0</v>
      </c>
      <c r="N14" s="195">
        <v>0</v>
      </c>
      <c r="O14" s="195">
        <f t="shared" si="0"/>
        <v>5</v>
      </c>
      <c r="P14" s="175" t="s">
        <v>343</v>
      </c>
      <c r="Q14" s="175">
        <v>8</v>
      </c>
      <c r="R14" s="175" t="s">
        <v>328</v>
      </c>
      <c r="S14" s="175" t="s">
        <v>329</v>
      </c>
      <c r="T14" s="175" t="s">
        <v>443</v>
      </c>
      <c r="U14" s="180">
        <v>2</v>
      </c>
      <c r="V14" s="180">
        <v>4</v>
      </c>
      <c r="W14" s="180">
        <f t="shared" si="1"/>
        <v>8</v>
      </c>
      <c r="X14" s="181" t="str">
        <f t="shared" si="2"/>
        <v>M</v>
      </c>
      <c r="Y14" s="182" t="str">
        <f t="shared" si="3"/>
        <v>Situación deficiente con exposición esporádica, o bien situación mejorable con exposición continuada o frecuente. Es posible que suceda el daño alguna vez.</v>
      </c>
      <c r="Z14" s="180">
        <v>10</v>
      </c>
      <c r="AA14" s="180">
        <f t="shared" si="4"/>
        <v>80</v>
      </c>
      <c r="AB14" s="183" t="str">
        <f t="shared" si="5"/>
        <v>III</v>
      </c>
      <c r="AC14" s="182" t="str">
        <f t="shared" si="6"/>
        <v>Mejorar si es posible. Sería conveniente justificar la intervención y su rentabilidad.</v>
      </c>
      <c r="AD14" s="184" t="str">
        <f t="shared" si="7"/>
        <v>Aceptable</v>
      </c>
      <c r="AE14" s="175" t="s">
        <v>351</v>
      </c>
      <c r="AF14" s="175" t="s">
        <v>34</v>
      </c>
      <c r="AG14" s="175" t="s">
        <v>34</v>
      </c>
      <c r="AH14" s="175" t="s">
        <v>34</v>
      </c>
      <c r="AI14" s="185" t="s">
        <v>344</v>
      </c>
      <c r="AJ14" s="175" t="s">
        <v>34</v>
      </c>
      <c r="AK14" s="118" t="s">
        <v>35</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2" customFormat="1" ht="144" customHeight="1" x14ac:dyDescent="0.35">
      <c r="B15" s="264"/>
      <c r="C15" s="264"/>
      <c r="D15" s="264"/>
      <c r="E15" s="270"/>
      <c r="F15" s="270"/>
      <c r="G15" s="245"/>
      <c r="H15" s="244"/>
      <c r="I15" s="199" t="s">
        <v>333</v>
      </c>
      <c r="J15" s="175" t="s">
        <v>334</v>
      </c>
      <c r="K15" s="175" t="s">
        <v>335</v>
      </c>
      <c r="L15" s="195">
        <v>5</v>
      </c>
      <c r="M15" s="179">
        <v>0</v>
      </c>
      <c r="N15" s="195">
        <v>0</v>
      </c>
      <c r="O15" s="195">
        <f t="shared" ref="O15" si="17">SUM(L15:N15)</f>
        <v>5</v>
      </c>
      <c r="P15" s="175" t="s">
        <v>336</v>
      </c>
      <c r="Q15" s="179">
        <v>8</v>
      </c>
      <c r="R15" s="175" t="s">
        <v>339</v>
      </c>
      <c r="S15" s="175" t="s">
        <v>643</v>
      </c>
      <c r="T15" s="175" t="s">
        <v>444</v>
      </c>
      <c r="U15" s="180">
        <v>2</v>
      </c>
      <c r="V15" s="180">
        <v>2</v>
      </c>
      <c r="W15" s="180">
        <f t="shared" ref="W15:W16" si="18">V15*U15</f>
        <v>4</v>
      </c>
      <c r="X15" s="180" t="str">
        <f t="shared" ref="X15:X16" si="19">+IF(AND(U15*V15&gt;=24,U15*V15&lt;=40),"MA",IF(AND(U15*V15&gt;=10,U15*V15&lt;=20),"A",IF(AND(U15*V15&gt;=6,U15*V15&lt;=8),"M",IF(AND(U15*V15&gt;=0,U15*V15&lt;=4),"B",""))))</f>
        <v>B</v>
      </c>
      <c r="Y15" s="182" t="str">
        <f t="shared" ref="Y15:Y16" si="20">+IF(X15="MA","Situación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180">
        <v>25</v>
      </c>
      <c r="AA15" s="180">
        <f t="shared" ref="AA15:AA16" si="21">W15*Z15</f>
        <v>100</v>
      </c>
      <c r="AB15" s="183" t="str">
        <f t="shared" ref="AB15:AB16" si="22">+IF(AND(U15*V15*Z15&gt;=600,U15*V15*Z15&lt;=4000),"I",IF(AND(U15*V15*Z15&gt;=150,U15*V15*Z15&lt;=500),"II",IF(AND(U15*V15*Z15&gt;=40,U15*V15*Z15&lt;=120),"III",IF(AND(U15*V15*Z15&gt;=0,U15*V15*Z15&lt;=20),"IV",""))))</f>
        <v>III</v>
      </c>
      <c r="AC15" s="182" t="str">
        <f t="shared" ref="AC15:AC16" si="23">+IF(AB15="I","Situación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84" t="str">
        <f t="shared" ref="AD15:AD16" si="24">+IF(AB15="I","No aceptable",IF(AB15="II","No aceptable o aceptable con control específico",IF(AB15="III","Aceptable",IF(AB15="IV","Aceptable",""))))</f>
        <v>Aceptable</v>
      </c>
      <c r="AE15" s="182" t="s">
        <v>342</v>
      </c>
      <c r="AF15" s="175" t="s">
        <v>34</v>
      </c>
      <c r="AG15" s="175" t="s">
        <v>34</v>
      </c>
      <c r="AH15" s="175" t="s">
        <v>34</v>
      </c>
      <c r="AI15" s="175" t="s">
        <v>341</v>
      </c>
      <c r="AJ15" s="175" t="s">
        <v>34</v>
      </c>
      <c r="AK15" s="118" t="s">
        <v>271</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110" customFormat="1" ht="144" customHeight="1" x14ac:dyDescent="0.35">
      <c r="B16" s="264"/>
      <c r="C16" s="264"/>
      <c r="D16" s="264"/>
      <c r="E16" s="270"/>
      <c r="F16" s="270"/>
      <c r="G16" s="245"/>
      <c r="H16" s="244"/>
      <c r="I16" s="175" t="s">
        <v>612</v>
      </c>
      <c r="J16" s="175" t="s">
        <v>613</v>
      </c>
      <c r="K16" s="175" t="s">
        <v>614</v>
      </c>
      <c r="L16" s="195">
        <v>5</v>
      </c>
      <c r="M16" s="179">
        <v>0</v>
      </c>
      <c r="N16" s="195">
        <v>0</v>
      </c>
      <c r="O16" s="195">
        <f t="shared" ref="O16" si="25">SUM(L16:N16)</f>
        <v>5</v>
      </c>
      <c r="P16" s="175" t="s">
        <v>615</v>
      </c>
      <c r="Q16" s="179">
        <v>8</v>
      </c>
      <c r="R16" s="175" t="s">
        <v>331</v>
      </c>
      <c r="S16" s="175" t="s">
        <v>616</v>
      </c>
      <c r="T16" s="175" t="s">
        <v>617</v>
      </c>
      <c r="U16" s="180">
        <v>2</v>
      </c>
      <c r="V16" s="180">
        <v>1</v>
      </c>
      <c r="W16" s="180">
        <f t="shared" si="18"/>
        <v>2</v>
      </c>
      <c r="X16" s="181" t="str">
        <f t="shared" si="19"/>
        <v>B</v>
      </c>
      <c r="Y16" s="182" t="str">
        <f t="shared" si="20"/>
        <v>Situación mejorable con exposición ocasional o esporádica, o situación sin anomalía destacable con cualquier nivel de exposición. No es esperable que se materialice el riesgo, aunque puede ser concebible.</v>
      </c>
      <c r="Z16" s="180">
        <v>10</v>
      </c>
      <c r="AA16" s="180">
        <f t="shared" si="21"/>
        <v>20</v>
      </c>
      <c r="AB16" s="183" t="str">
        <f t="shared" si="22"/>
        <v>IV</v>
      </c>
      <c r="AC16" s="182" t="str">
        <f t="shared" si="23"/>
        <v>Mantener las medidas de control existentes, pero se deberían considerar soluciones o mejoras y se deben hacer comprobaciones periódicas para asegurar que el riesgo aún es tolerable.</v>
      </c>
      <c r="AD16" s="184" t="str">
        <f t="shared" si="24"/>
        <v>Aceptable</v>
      </c>
      <c r="AE16" s="175" t="s">
        <v>351</v>
      </c>
      <c r="AF16" s="175" t="s">
        <v>34</v>
      </c>
      <c r="AG16" s="175" t="s">
        <v>34</v>
      </c>
      <c r="AH16" s="175" t="s">
        <v>34</v>
      </c>
      <c r="AI16" s="175" t="s">
        <v>338</v>
      </c>
      <c r="AJ16" s="175" t="s">
        <v>34</v>
      </c>
      <c r="AK16" s="118" t="s">
        <v>618</v>
      </c>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row>
    <row r="17" spans="2:64" s="2" customFormat="1" ht="144" customHeight="1" x14ac:dyDescent="0.35">
      <c r="B17" s="264"/>
      <c r="C17" s="264"/>
      <c r="D17" s="264"/>
      <c r="E17" s="270"/>
      <c r="F17" s="270"/>
      <c r="G17" s="239"/>
      <c r="H17" s="241"/>
      <c r="I17" s="179" t="s">
        <v>62</v>
      </c>
      <c r="J17" s="175" t="s">
        <v>346</v>
      </c>
      <c r="K17" s="175" t="s">
        <v>327</v>
      </c>
      <c r="L17" s="194">
        <v>5</v>
      </c>
      <c r="M17" s="179">
        <v>0</v>
      </c>
      <c r="N17" s="195">
        <v>0</v>
      </c>
      <c r="O17" s="195">
        <f t="shared" si="0"/>
        <v>5</v>
      </c>
      <c r="P17" s="175" t="s">
        <v>343</v>
      </c>
      <c r="Q17" s="179">
        <v>8</v>
      </c>
      <c r="R17" s="175" t="s">
        <v>331</v>
      </c>
      <c r="S17" s="175" t="s">
        <v>329</v>
      </c>
      <c r="T17" s="175" t="s">
        <v>443</v>
      </c>
      <c r="U17" s="180">
        <v>2</v>
      </c>
      <c r="V17" s="180">
        <v>2</v>
      </c>
      <c r="W17" s="180">
        <f t="shared" si="1"/>
        <v>4</v>
      </c>
      <c r="X17" s="180" t="str">
        <f t="shared" si="2"/>
        <v>B</v>
      </c>
      <c r="Y17" s="182" t="str">
        <f t="shared" si="3"/>
        <v>Situación mejorable con exposición ocasional o esporádica, o situación sin anomalía destacable con cualquier nivel de exposición. No es esperable que se materialice el riesgo, aunque puede ser concebible.</v>
      </c>
      <c r="Z17" s="180">
        <v>25</v>
      </c>
      <c r="AA17" s="180">
        <f t="shared" si="4"/>
        <v>100</v>
      </c>
      <c r="AB17" s="183" t="str">
        <f t="shared" si="5"/>
        <v>III</v>
      </c>
      <c r="AC17" s="182" t="str">
        <f t="shared" si="6"/>
        <v>Mejorar si es posible. Sería conveniente justificar la intervención y su rentabilidad.</v>
      </c>
      <c r="AD17" s="184" t="str">
        <f t="shared" si="7"/>
        <v>Aceptable</v>
      </c>
      <c r="AE17" s="199" t="s">
        <v>351</v>
      </c>
      <c r="AF17" s="199" t="s">
        <v>34</v>
      </c>
      <c r="AG17" s="199" t="s">
        <v>34</v>
      </c>
      <c r="AH17" s="199" t="s">
        <v>202</v>
      </c>
      <c r="AI17" s="189" t="s">
        <v>344</v>
      </c>
      <c r="AJ17" s="175" t="s">
        <v>34</v>
      </c>
      <c r="AK17" s="133" t="s">
        <v>271</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144" customHeight="1" x14ac:dyDescent="0.35">
      <c r="B18" s="264"/>
      <c r="C18" s="264"/>
      <c r="D18" s="264"/>
      <c r="E18" s="270"/>
      <c r="F18" s="270"/>
      <c r="G18" s="100" t="s">
        <v>42</v>
      </c>
      <c r="H18" s="187" t="s">
        <v>306</v>
      </c>
      <c r="I18" s="187" t="s">
        <v>522</v>
      </c>
      <c r="J18" s="187" t="s">
        <v>509</v>
      </c>
      <c r="K18" s="187" t="s">
        <v>510</v>
      </c>
      <c r="L18" s="203">
        <v>5</v>
      </c>
      <c r="M18" s="175">
        <v>0</v>
      </c>
      <c r="N18" s="202">
        <v>0</v>
      </c>
      <c r="O18" s="202">
        <v>5</v>
      </c>
      <c r="P18" s="187" t="s">
        <v>511</v>
      </c>
      <c r="Q18" s="175">
        <v>8</v>
      </c>
      <c r="R18" s="187" t="s">
        <v>512</v>
      </c>
      <c r="S18" s="187" t="s">
        <v>513</v>
      </c>
      <c r="T18" s="187" t="s">
        <v>514</v>
      </c>
      <c r="U18" s="180">
        <v>2</v>
      </c>
      <c r="V18" s="180">
        <v>3</v>
      </c>
      <c r="W18" s="180">
        <f t="shared" si="1"/>
        <v>6</v>
      </c>
      <c r="X18" s="181" t="str">
        <f t="shared" si="2"/>
        <v>M</v>
      </c>
      <c r="Y18" s="182" t="str">
        <f t="shared" si="3"/>
        <v>Situación deficiente con exposición esporádica, o bien situación mejorable con exposición continuada o frecuente. Es posible que suceda el daño alguna vez.</v>
      </c>
      <c r="Z18" s="180">
        <v>25</v>
      </c>
      <c r="AA18" s="180">
        <f t="shared" si="4"/>
        <v>150</v>
      </c>
      <c r="AB18" s="183" t="str">
        <f t="shared" si="5"/>
        <v>II</v>
      </c>
      <c r="AC18" s="182" t="str">
        <f t="shared" si="6"/>
        <v>Corregir y adoptar medidas de control de inmediato. Sin embargo suspenda actividades si el nivel de riesgo está por encima o igual de 360.</v>
      </c>
      <c r="AD18" s="184" t="str">
        <f t="shared" si="7"/>
        <v>No aceptable o aceptable con control específico</v>
      </c>
      <c r="AE18" s="182" t="s">
        <v>655</v>
      </c>
      <c r="AF18" s="175" t="s">
        <v>34</v>
      </c>
      <c r="AG18" s="175" t="s">
        <v>34</v>
      </c>
      <c r="AH18" s="180" t="s">
        <v>507</v>
      </c>
      <c r="AI18" s="197" t="s">
        <v>508</v>
      </c>
      <c r="AJ18" s="175" t="s">
        <v>506</v>
      </c>
      <c r="AK18" s="133" t="s">
        <v>271</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144" customHeight="1" x14ac:dyDescent="0.35">
      <c r="B19" s="264"/>
      <c r="C19" s="264"/>
      <c r="D19" s="264"/>
      <c r="E19" s="270"/>
      <c r="F19" s="270"/>
      <c r="G19" s="31" t="s">
        <v>42</v>
      </c>
      <c r="H19" s="242" t="s">
        <v>50</v>
      </c>
      <c r="I19" s="187" t="s">
        <v>310</v>
      </c>
      <c r="J19" s="187" t="s">
        <v>311</v>
      </c>
      <c r="K19" s="187" t="s">
        <v>314</v>
      </c>
      <c r="L19" s="195">
        <v>5</v>
      </c>
      <c r="M19" s="179">
        <v>0</v>
      </c>
      <c r="N19" s="195">
        <v>0</v>
      </c>
      <c r="O19" s="195">
        <f t="shared" si="0"/>
        <v>5</v>
      </c>
      <c r="P19" s="196" t="s">
        <v>317</v>
      </c>
      <c r="Q19" s="179">
        <v>8</v>
      </c>
      <c r="R19" s="196" t="s">
        <v>319</v>
      </c>
      <c r="S19" s="196" t="s">
        <v>320</v>
      </c>
      <c r="T19" s="196" t="s">
        <v>321</v>
      </c>
      <c r="U19" s="180">
        <v>2</v>
      </c>
      <c r="V19" s="180">
        <v>4</v>
      </c>
      <c r="W19" s="180">
        <f t="shared" si="1"/>
        <v>8</v>
      </c>
      <c r="X19" s="181" t="str">
        <f t="shared" si="2"/>
        <v>M</v>
      </c>
      <c r="Y19" s="182" t="str">
        <f t="shared" si="3"/>
        <v>Situación deficiente con exposición esporádica, o bien situación mejorable con exposición continuada o frecuente. Es posible que suceda el daño alguna vez.</v>
      </c>
      <c r="Z19" s="180">
        <v>25</v>
      </c>
      <c r="AA19" s="180">
        <f t="shared" si="4"/>
        <v>200</v>
      </c>
      <c r="AB19" s="183" t="str">
        <f t="shared" si="5"/>
        <v>II</v>
      </c>
      <c r="AC19" s="182" t="str">
        <f t="shared" si="6"/>
        <v>Corregir y adoptar medidas de control de inmediato. Sin embargo suspenda actividades si el nivel de riesgo está por encima o igual de 360.</v>
      </c>
      <c r="AD19" s="184" t="str">
        <f t="shared" si="7"/>
        <v>No aceptable o aceptable con control específico</v>
      </c>
      <c r="AE19" s="188" t="s">
        <v>545</v>
      </c>
      <c r="AF19" s="175" t="s">
        <v>34</v>
      </c>
      <c r="AG19" s="175" t="s">
        <v>34</v>
      </c>
      <c r="AH19" s="187" t="s">
        <v>325</v>
      </c>
      <c r="AI19" s="187" t="s">
        <v>326</v>
      </c>
      <c r="AJ19" s="179" t="s">
        <v>34</v>
      </c>
      <c r="AK19" s="118"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110" customFormat="1" ht="144" customHeight="1" x14ac:dyDescent="0.35">
      <c r="B20" s="264"/>
      <c r="C20" s="264"/>
      <c r="D20" s="264"/>
      <c r="E20" s="270"/>
      <c r="F20" s="270"/>
      <c r="G20" s="124"/>
      <c r="H20" s="242"/>
      <c r="I20" s="187" t="s">
        <v>531</v>
      </c>
      <c r="J20" s="187" t="s">
        <v>532</v>
      </c>
      <c r="K20" s="187" t="s">
        <v>533</v>
      </c>
      <c r="L20" s="195">
        <v>5</v>
      </c>
      <c r="M20" s="179">
        <v>0</v>
      </c>
      <c r="N20" s="195">
        <v>0</v>
      </c>
      <c r="O20" s="195">
        <f t="shared" ref="O20" si="26">SUM(L20:N20)</f>
        <v>5</v>
      </c>
      <c r="P20" s="196" t="s">
        <v>534</v>
      </c>
      <c r="Q20" s="179">
        <v>8</v>
      </c>
      <c r="R20" s="196" t="s">
        <v>535</v>
      </c>
      <c r="S20" s="196" t="s">
        <v>536</v>
      </c>
      <c r="T20" s="196" t="s">
        <v>537</v>
      </c>
      <c r="U20" s="180">
        <v>2</v>
      </c>
      <c r="V20" s="180">
        <v>4</v>
      </c>
      <c r="W20" s="180">
        <f t="shared" ref="W20" si="27">V20*U20</f>
        <v>8</v>
      </c>
      <c r="X20" s="181" t="str">
        <f t="shared" ref="X20" si="28">+IF(AND(U20*V20&gt;=24,U20*V20&lt;=40),"MA",IF(AND(U20*V20&gt;=10,U20*V20&lt;=20),"A",IF(AND(U20*V20&gt;=6,U20*V20&lt;=8),"M",IF(AND(U20*V20&gt;=0,U20*V20&lt;=4),"B",""))))</f>
        <v>M</v>
      </c>
      <c r="Y20" s="182" t="str">
        <f t="shared" ref="Y20" si="29">+IF(X20="MA","Situación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180">
        <v>10</v>
      </c>
      <c r="AA20" s="180">
        <f t="shared" ref="AA20" si="30">W20*Z20</f>
        <v>80</v>
      </c>
      <c r="AB20" s="183" t="str">
        <f t="shared" ref="AB20" si="31">+IF(AND(U20*V20*Z20&gt;=600,U20*V20*Z20&lt;=4000),"I",IF(AND(U20*V20*Z20&gt;=150,U20*V20*Z20&lt;=500),"II",IF(AND(U20*V20*Z20&gt;=40,U20*V20*Z20&lt;=120),"III",IF(AND(U20*V20*Z20&gt;=0,U20*V20*Z20&lt;=20),"IV",""))))</f>
        <v>III</v>
      </c>
      <c r="AC20" s="182" t="str">
        <f t="shared" ref="AC20" si="32">+IF(AB20="I","Situación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184" t="str">
        <f t="shared" ref="AD20" si="33">+IF(AB20="I","No aceptable",IF(AB20="II","No aceptable o aceptable con control específico",IF(AB20="III","Aceptable",IF(AB20="IV","Aceptable",""))))</f>
        <v>Aceptable</v>
      </c>
      <c r="AE20" s="188" t="s">
        <v>545</v>
      </c>
      <c r="AF20" s="175" t="s">
        <v>34</v>
      </c>
      <c r="AG20" s="175" t="s">
        <v>34</v>
      </c>
      <c r="AH20" s="187" t="s">
        <v>202</v>
      </c>
      <c r="AI20" s="187" t="s">
        <v>326</v>
      </c>
      <c r="AJ20" s="179" t="s">
        <v>34</v>
      </c>
      <c r="AK20" s="118" t="s">
        <v>35</v>
      </c>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row>
    <row r="21" spans="2:64" s="2" customFormat="1" ht="144" customHeight="1" x14ac:dyDescent="0.35">
      <c r="B21" s="264"/>
      <c r="C21" s="264"/>
      <c r="D21" s="264"/>
      <c r="E21" s="270"/>
      <c r="F21" s="270"/>
      <c r="G21" s="31" t="s">
        <v>42</v>
      </c>
      <c r="H21" s="242"/>
      <c r="I21" s="187" t="s">
        <v>313</v>
      </c>
      <c r="J21" s="187" t="s">
        <v>312</v>
      </c>
      <c r="K21" s="187" t="s">
        <v>315</v>
      </c>
      <c r="L21" s="195">
        <v>5</v>
      </c>
      <c r="M21" s="179">
        <v>0</v>
      </c>
      <c r="N21" s="195">
        <v>0</v>
      </c>
      <c r="O21" s="195">
        <f t="shared" si="0"/>
        <v>5</v>
      </c>
      <c r="P21" s="196" t="s">
        <v>318</v>
      </c>
      <c r="Q21" s="179">
        <v>8</v>
      </c>
      <c r="R21" s="196" t="s">
        <v>322</v>
      </c>
      <c r="S21" s="196" t="s">
        <v>323</v>
      </c>
      <c r="T21" s="196" t="s">
        <v>324</v>
      </c>
      <c r="U21" s="180">
        <v>2</v>
      </c>
      <c r="V21" s="180">
        <v>4</v>
      </c>
      <c r="W21" s="180">
        <f t="shared" si="1"/>
        <v>8</v>
      </c>
      <c r="X21" s="181" t="str">
        <f t="shared" si="2"/>
        <v>M</v>
      </c>
      <c r="Y21" s="182" t="str">
        <f t="shared" si="3"/>
        <v>Situación deficiente con exposición esporádica, o bien situación mejorable con exposición continuada o frecuente. Es posible que suceda el daño alguna vez.</v>
      </c>
      <c r="Z21" s="180">
        <v>25</v>
      </c>
      <c r="AA21" s="180">
        <f t="shared" si="4"/>
        <v>200</v>
      </c>
      <c r="AB21" s="183" t="str">
        <f t="shared" si="5"/>
        <v>II</v>
      </c>
      <c r="AC21" s="182" t="str">
        <f t="shared" si="6"/>
        <v>Corregir y adoptar medidas de control de inmediato. Sin embargo suspenda actividades si el nivel de riesgo está por encima o igual de 360.</v>
      </c>
      <c r="AD21" s="184" t="str">
        <f t="shared" si="7"/>
        <v>No aceptable o aceptable con control específico</v>
      </c>
      <c r="AE21" s="188" t="s">
        <v>545</v>
      </c>
      <c r="AF21" s="175" t="s">
        <v>34</v>
      </c>
      <c r="AG21" s="175" t="s">
        <v>34</v>
      </c>
      <c r="AH21" s="187" t="s">
        <v>325</v>
      </c>
      <c r="AI21" s="187" t="s">
        <v>326</v>
      </c>
      <c r="AJ21" s="179" t="s">
        <v>34</v>
      </c>
      <c r="AK21" s="118"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144" customHeight="1" x14ac:dyDescent="0.35">
      <c r="B22" s="264"/>
      <c r="C22" s="264"/>
      <c r="D22" s="264"/>
      <c r="E22" s="270"/>
      <c r="F22" s="270"/>
      <c r="G22" s="31" t="s">
        <v>33</v>
      </c>
      <c r="H22" s="240" t="s">
        <v>45</v>
      </c>
      <c r="I22" s="187" t="s">
        <v>99</v>
      </c>
      <c r="J22" s="187" t="s">
        <v>424</v>
      </c>
      <c r="K22" s="187" t="s">
        <v>400</v>
      </c>
      <c r="L22" s="195">
        <v>5</v>
      </c>
      <c r="M22" s="179">
        <v>0</v>
      </c>
      <c r="N22" s="195">
        <v>0</v>
      </c>
      <c r="O22" s="195">
        <f t="shared" si="0"/>
        <v>5</v>
      </c>
      <c r="P22" s="187" t="s">
        <v>423</v>
      </c>
      <c r="Q22" s="179">
        <v>8</v>
      </c>
      <c r="R22" s="187" t="s">
        <v>202</v>
      </c>
      <c r="S22" s="175" t="s">
        <v>439</v>
      </c>
      <c r="T22" s="175" t="s">
        <v>446</v>
      </c>
      <c r="U22" s="198">
        <v>2</v>
      </c>
      <c r="V22" s="180">
        <v>2</v>
      </c>
      <c r="W22" s="180">
        <f t="shared" si="1"/>
        <v>4</v>
      </c>
      <c r="X22" s="181" t="str">
        <f t="shared" si="2"/>
        <v>B</v>
      </c>
      <c r="Y22" s="182" t="str">
        <f t="shared" si="3"/>
        <v>Situación mejorable con exposición ocasional o esporádica, o situación sin anomalía destacable con cualquier nivel de exposición. No es esperable que se materialice el riesgo, aunque puede ser concebible.</v>
      </c>
      <c r="Z22" s="180">
        <v>10</v>
      </c>
      <c r="AA22" s="180">
        <f t="shared" si="4"/>
        <v>40</v>
      </c>
      <c r="AB22" s="183" t="str">
        <f t="shared" si="5"/>
        <v>III</v>
      </c>
      <c r="AC22" s="182" t="str">
        <f t="shared" si="6"/>
        <v>Mejorar si es posible. Sería conveniente justificar la intervención y su rentabilidad.</v>
      </c>
      <c r="AD22" s="184" t="str">
        <f t="shared" si="7"/>
        <v>Aceptable</v>
      </c>
      <c r="AE22" s="182" t="s">
        <v>67</v>
      </c>
      <c r="AF22" s="179" t="s">
        <v>34</v>
      </c>
      <c r="AG22" s="179" t="s">
        <v>34</v>
      </c>
      <c r="AH22" s="187" t="s">
        <v>190</v>
      </c>
      <c r="AI22" s="187" t="s">
        <v>447</v>
      </c>
      <c r="AJ22" s="179" t="s">
        <v>34</v>
      </c>
      <c r="AK22" s="118"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144" customHeight="1" x14ac:dyDescent="0.35">
      <c r="B23" s="264"/>
      <c r="C23" s="264"/>
      <c r="D23" s="264"/>
      <c r="E23" s="270"/>
      <c r="F23" s="270"/>
      <c r="G23" s="31" t="s">
        <v>33</v>
      </c>
      <c r="H23" s="244"/>
      <c r="I23" s="187" t="s">
        <v>65</v>
      </c>
      <c r="J23" s="187" t="s">
        <v>416</v>
      </c>
      <c r="K23" s="187" t="s">
        <v>400</v>
      </c>
      <c r="L23" s="195">
        <v>5</v>
      </c>
      <c r="M23" s="179">
        <v>0</v>
      </c>
      <c r="N23" s="195">
        <v>0</v>
      </c>
      <c r="O23" s="195">
        <f t="shared" si="0"/>
        <v>5</v>
      </c>
      <c r="P23" s="187" t="s">
        <v>417</v>
      </c>
      <c r="Q23" s="179">
        <v>1</v>
      </c>
      <c r="R23" s="187" t="s">
        <v>419</v>
      </c>
      <c r="S23" s="187" t="s">
        <v>644</v>
      </c>
      <c r="T23" s="175" t="s">
        <v>445</v>
      </c>
      <c r="U23" s="180">
        <v>6</v>
      </c>
      <c r="V23" s="180">
        <v>2</v>
      </c>
      <c r="W23" s="180">
        <f t="shared" si="1"/>
        <v>12</v>
      </c>
      <c r="X23" s="181" t="str">
        <f t="shared" si="2"/>
        <v>A</v>
      </c>
      <c r="Y23" s="182" t="str">
        <f t="shared" si="3"/>
        <v>Situación deficiente con exposición frecuente u ocasional, o bien situación muy deficiente con exposición ocasional o esporádica. La materialización de Riesgo es posible que suceda varias veces en la vida laboral</v>
      </c>
      <c r="Z23" s="180">
        <v>10</v>
      </c>
      <c r="AA23" s="180">
        <f t="shared" si="4"/>
        <v>120</v>
      </c>
      <c r="AB23" s="183" t="str">
        <f t="shared" si="5"/>
        <v>III</v>
      </c>
      <c r="AC23" s="182" t="str">
        <f t="shared" si="6"/>
        <v>Mejorar si es posible. Sería conveniente justificar la intervención y su rentabilidad.</v>
      </c>
      <c r="AD23" s="184" t="str">
        <f t="shared" si="7"/>
        <v>Aceptable</v>
      </c>
      <c r="AE23" s="188" t="s">
        <v>128</v>
      </c>
      <c r="AF23" s="188" t="s">
        <v>34</v>
      </c>
      <c r="AG23" s="175" t="s">
        <v>202</v>
      </c>
      <c r="AH23" s="187" t="s">
        <v>420</v>
      </c>
      <c r="AI23" s="187" t="s">
        <v>421</v>
      </c>
      <c r="AJ23" s="179" t="s">
        <v>34</v>
      </c>
      <c r="AK23" s="118"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2" customFormat="1" ht="144" customHeight="1" x14ac:dyDescent="0.35">
      <c r="B24" s="264"/>
      <c r="C24" s="264"/>
      <c r="D24" s="264"/>
      <c r="E24" s="270"/>
      <c r="F24" s="270"/>
      <c r="G24" s="31" t="s">
        <v>42</v>
      </c>
      <c r="H24" s="244"/>
      <c r="I24" s="187" t="s">
        <v>65</v>
      </c>
      <c r="J24" s="187" t="s">
        <v>418</v>
      </c>
      <c r="K24" s="187" t="s">
        <v>66</v>
      </c>
      <c r="L24" s="195">
        <v>5</v>
      </c>
      <c r="M24" s="179">
        <v>0</v>
      </c>
      <c r="N24" s="195">
        <v>0</v>
      </c>
      <c r="O24" s="195">
        <f t="shared" si="0"/>
        <v>5</v>
      </c>
      <c r="P24" s="187" t="s">
        <v>412</v>
      </c>
      <c r="Q24" s="179">
        <v>8</v>
      </c>
      <c r="R24" s="175" t="s">
        <v>202</v>
      </c>
      <c r="S24" s="187" t="s">
        <v>413</v>
      </c>
      <c r="T24" s="175" t="s">
        <v>449</v>
      </c>
      <c r="U24" s="180">
        <v>0</v>
      </c>
      <c r="V24" s="180">
        <v>1</v>
      </c>
      <c r="W24" s="180">
        <f t="shared" si="1"/>
        <v>0</v>
      </c>
      <c r="X24" s="180" t="str">
        <f t="shared" si="2"/>
        <v>B</v>
      </c>
      <c r="Y24" s="182" t="str">
        <f t="shared" si="3"/>
        <v>Situación mejorable con exposición ocasional o esporádica, o situación sin anomalía destacable con cualquier nivel de exposición. No es esperable que se materialice el riesgo, aunque puede ser concebible.</v>
      </c>
      <c r="Z24" s="180">
        <v>10</v>
      </c>
      <c r="AA24" s="180">
        <f t="shared" si="4"/>
        <v>0</v>
      </c>
      <c r="AB24" s="183" t="str">
        <f t="shared" si="5"/>
        <v>IV</v>
      </c>
      <c r="AC24" s="182" t="str">
        <f t="shared" si="6"/>
        <v>Mantener las medidas de control existentes, pero se deberían considerar soluciones o mejoras y se deben hacer comprobaciones periódicas para asegurar que el riesgo aún es tolerable.</v>
      </c>
      <c r="AD24" s="184" t="str">
        <f t="shared" si="7"/>
        <v>Aceptable</v>
      </c>
      <c r="AE24" s="188" t="s">
        <v>67</v>
      </c>
      <c r="AF24" s="179" t="s">
        <v>34</v>
      </c>
      <c r="AG24" s="179" t="s">
        <v>34</v>
      </c>
      <c r="AH24" s="187" t="s">
        <v>414</v>
      </c>
      <c r="AI24" s="187" t="s">
        <v>415</v>
      </c>
      <c r="AJ24" s="179" t="s">
        <v>34</v>
      </c>
      <c r="AK24" s="118"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2" customFormat="1" ht="144" customHeight="1" x14ac:dyDescent="0.35">
      <c r="B25" s="264"/>
      <c r="C25" s="264"/>
      <c r="D25" s="264"/>
      <c r="E25" s="270"/>
      <c r="F25" s="270"/>
      <c r="G25" s="31" t="s">
        <v>33</v>
      </c>
      <c r="H25" s="244"/>
      <c r="I25" s="187" t="s">
        <v>48</v>
      </c>
      <c r="J25" s="187" t="s">
        <v>409</v>
      </c>
      <c r="K25" s="187" t="s">
        <v>400</v>
      </c>
      <c r="L25" s="195">
        <v>5</v>
      </c>
      <c r="M25" s="179">
        <v>0</v>
      </c>
      <c r="N25" s="195">
        <v>0</v>
      </c>
      <c r="O25" s="195">
        <f t="shared" si="0"/>
        <v>5</v>
      </c>
      <c r="P25" s="187" t="s">
        <v>417</v>
      </c>
      <c r="Q25" s="179">
        <v>1</v>
      </c>
      <c r="R25" s="187" t="s">
        <v>202</v>
      </c>
      <c r="S25" s="187" t="s">
        <v>202</v>
      </c>
      <c r="T25" s="187" t="s">
        <v>410</v>
      </c>
      <c r="U25" s="180">
        <v>2</v>
      </c>
      <c r="V25" s="180">
        <v>2</v>
      </c>
      <c r="W25" s="180">
        <f t="shared" si="1"/>
        <v>4</v>
      </c>
      <c r="X25" s="181" t="str">
        <f t="shared" si="2"/>
        <v>B</v>
      </c>
      <c r="Y25" s="182" t="str">
        <f t="shared" si="3"/>
        <v>Situación mejorable con exposición ocasional o esporádica, o situación sin anomalía destacable con cualquier nivel de exposición. No es esperable que se materialice el riesgo, aunque puede ser concebible.</v>
      </c>
      <c r="Z25" s="180">
        <v>10</v>
      </c>
      <c r="AA25" s="180">
        <f t="shared" si="4"/>
        <v>40</v>
      </c>
      <c r="AB25" s="183" t="str">
        <f t="shared" si="5"/>
        <v>III</v>
      </c>
      <c r="AC25" s="182" t="str">
        <f t="shared" si="6"/>
        <v>Mejorar si es posible. Sería conveniente justificar la intervención y su rentabilidad.</v>
      </c>
      <c r="AD25" s="184" t="str">
        <f t="shared" si="7"/>
        <v>Aceptable</v>
      </c>
      <c r="AE25" s="182" t="s">
        <v>620</v>
      </c>
      <c r="AF25" s="175" t="s">
        <v>34</v>
      </c>
      <c r="AG25" s="175" t="s">
        <v>34</v>
      </c>
      <c r="AH25" s="187" t="s">
        <v>69</v>
      </c>
      <c r="AI25" s="187" t="s">
        <v>411</v>
      </c>
      <c r="AJ25" s="175" t="s">
        <v>34</v>
      </c>
      <c r="AK25" s="118"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s="2" customFormat="1" ht="144" customHeight="1" x14ac:dyDescent="0.35">
      <c r="B26" s="264"/>
      <c r="C26" s="264"/>
      <c r="D26" s="264"/>
      <c r="E26" s="270"/>
      <c r="F26" s="270"/>
      <c r="G26" s="31" t="s">
        <v>33</v>
      </c>
      <c r="H26" s="241"/>
      <c r="I26" s="187" t="s">
        <v>274</v>
      </c>
      <c r="J26" s="187" t="s">
        <v>407</v>
      </c>
      <c r="K26" s="187" t="s">
        <v>405</v>
      </c>
      <c r="L26" s="195">
        <v>5</v>
      </c>
      <c r="M26" s="179">
        <v>0</v>
      </c>
      <c r="N26" s="195">
        <v>0</v>
      </c>
      <c r="O26" s="195">
        <f t="shared" si="0"/>
        <v>5</v>
      </c>
      <c r="P26" s="187" t="s">
        <v>406</v>
      </c>
      <c r="Q26" s="179">
        <v>2</v>
      </c>
      <c r="R26" s="175" t="s">
        <v>202</v>
      </c>
      <c r="S26" s="187" t="s">
        <v>452</v>
      </c>
      <c r="T26" s="175" t="s">
        <v>454</v>
      </c>
      <c r="U26" s="180">
        <v>2</v>
      </c>
      <c r="V26" s="180">
        <v>1</v>
      </c>
      <c r="W26" s="180">
        <f t="shared" si="1"/>
        <v>2</v>
      </c>
      <c r="X26" s="180" t="str">
        <f t="shared" si="2"/>
        <v>B</v>
      </c>
      <c r="Y26" s="182" t="str">
        <f t="shared" si="3"/>
        <v>Situación mejorable con exposición ocasional o esporádica, o situación sin anomalía destacable con cualquier nivel de exposición. No es esperable que se materialice el riesgo, aunque puede ser concebible.</v>
      </c>
      <c r="Z26" s="180">
        <v>60</v>
      </c>
      <c r="AA26" s="180">
        <f t="shared" si="4"/>
        <v>120</v>
      </c>
      <c r="AB26" s="183" t="str">
        <f t="shared" si="5"/>
        <v>III</v>
      </c>
      <c r="AC26" s="182" t="str">
        <f t="shared" si="6"/>
        <v>Mejorar si es posible. Sería conveniente justificar la intervención y su rentabilidad.</v>
      </c>
      <c r="AD26" s="184" t="str">
        <f t="shared" si="7"/>
        <v>Aceptable</v>
      </c>
      <c r="AE26" s="175" t="s">
        <v>34</v>
      </c>
      <c r="AF26" s="175" t="s">
        <v>34</v>
      </c>
      <c r="AG26" s="175" t="s">
        <v>34</v>
      </c>
      <c r="AH26" s="187" t="s">
        <v>408</v>
      </c>
      <c r="AI26" s="185" t="s">
        <v>206</v>
      </c>
      <c r="AJ26" s="175" t="s">
        <v>34</v>
      </c>
      <c r="AK26" s="118" t="s">
        <v>35</v>
      </c>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s="46" customFormat="1" ht="144" customHeight="1" thickBot="1" x14ac:dyDescent="0.4">
      <c r="B27" s="265"/>
      <c r="C27" s="265"/>
      <c r="D27" s="265"/>
      <c r="E27" s="271"/>
      <c r="F27" s="271"/>
      <c r="G27" s="31" t="s">
        <v>33</v>
      </c>
      <c r="H27" s="187" t="s">
        <v>72</v>
      </c>
      <c r="I27" s="187" t="s">
        <v>398</v>
      </c>
      <c r="J27" s="187" t="s">
        <v>399</v>
      </c>
      <c r="K27" s="187" t="s">
        <v>400</v>
      </c>
      <c r="L27" s="206">
        <v>5</v>
      </c>
      <c r="M27" s="207">
        <v>0</v>
      </c>
      <c r="N27" s="206">
        <v>0</v>
      </c>
      <c r="O27" s="206">
        <f t="shared" si="0"/>
        <v>5</v>
      </c>
      <c r="P27" s="187" t="s">
        <v>401</v>
      </c>
      <c r="Q27" s="179">
        <v>8</v>
      </c>
      <c r="R27" s="187" t="s">
        <v>402</v>
      </c>
      <c r="S27" s="187" t="s">
        <v>403</v>
      </c>
      <c r="T27" s="175" t="s">
        <v>469</v>
      </c>
      <c r="U27" s="180">
        <v>2</v>
      </c>
      <c r="V27" s="180">
        <v>1</v>
      </c>
      <c r="W27" s="180">
        <f t="shared" si="1"/>
        <v>2</v>
      </c>
      <c r="X27" s="180" t="str">
        <f t="shared" si="2"/>
        <v>B</v>
      </c>
      <c r="Y27" s="182" t="str">
        <f t="shared" si="3"/>
        <v>Situación mejorable con exposición ocasional o esporádica, o situación sin anomalía destacable con cualquier nivel de exposición. No es esperable que se materialice el riesgo, aunque puede ser concebible.</v>
      </c>
      <c r="Z27" s="180">
        <v>60</v>
      </c>
      <c r="AA27" s="180">
        <f t="shared" si="4"/>
        <v>120</v>
      </c>
      <c r="AB27" s="183" t="str">
        <f t="shared" si="5"/>
        <v>III</v>
      </c>
      <c r="AC27" s="182" t="str">
        <f t="shared" si="6"/>
        <v>Mejorar si es posible. Sería conveniente justificar la intervención y su rentabilidad.</v>
      </c>
      <c r="AD27" s="184" t="str">
        <f t="shared" si="7"/>
        <v>Aceptable</v>
      </c>
      <c r="AE27" s="182" t="s">
        <v>623</v>
      </c>
      <c r="AF27" s="179" t="s">
        <v>34</v>
      </c>
      <c r="AG27" s="179" t="s">
        <v>34</v>
      </c>
      <c r="AH27" s="187" t="s">
        <v>73</v>
      </c>
      <c r="AI27" s="187" t="s">
        <v>404</v>
      </c>
      <c r="AJ27" s="179" t="s">
        <v>34</v>
      </c>
      <c r="AK27" s="118" t="s">
        <v>624</v>
      </c>
    </row>
    <row r="28" spans="2:64" ht="144" customHeight="1" x14ac:dyDescent="0.2">
      <c r="AI28" s="30"/>
    </row>
    <row r="29" spans="2:64" ht="85.5" customHeight="1" x14ac:dyDescent="0.2">
      <c r="AI29" s="30"/>
    </row>
    <row r="30" spans="2:64" ht="85.5" customHeight="1" x14ac:dyDescent="0.2">
      <c r="AI30" s="30"/>
    </row>
    <row r="31" spans="2:64" ht="85.5" customHeight="1" x14ac:dyDescent="0.2">
      <c r="AI31" s="30"/>
    </row>
  </sheetData>
  <mergeCells count="46">
    <mergeCell ref="G14:G17"/>
    <mergeCell ref="H14:H17"/>
    <mergeCell ref="H22:H26"/>
    <mergeCell ref="H19:H21"/>
    <mergeCell ref="AG9:AG10"/>
    <mergeCell ref="W9:W10"/>
    <mergeCell ref="X9:X10"/>
    <mergeCell ref="Y9:Y10"/>
    <mergeCell ref="Z9:Z10"/>
    <mergeCell ref="AA9:AA10"/>
    <mergeCell ref="H9:J9"/>
    <mergeCell ref="K9:K10"/>
    <mergeCell ref="L9:O9"/>
    <mergeCell ref="P9:P10"/>
    <mergeCell ref="U9:U10"/>
    <mergeCell ref="V9:V10"/>
    <mergeCell ref="B11:B27"/>
    <mergeCell ref="C11:C27"/>
    <mergeCell ref="D11:D27"/>
    <mergeCell ref="E11:E27"/>
    <mergeCell ref="F11:F27"/>
    <mergeCell ref="AK9:AK10"/>
    <mergeCell ref="AB9:AB10"/>
    <mergeCell ref="AC9:AC10"/>
    <mergeCell ref="AD9:AD10"/>
    <mergeCell ref="AE9:AE10"/>
    <mergeCell ref="AI9:AI10"/>
    <mergeCell ref="AJ9:AJ10"/>
    <mergeCell ref="AF9:AF10"/>
    <mergeCell ref="AH9:AH10"/>
    <mergeCell ref="H11:H13"/>
    <mergeCell ref="B5:T5"/>
    <mergeCell ref="U5:AK5"/>
    <mergeCell ref="B7:T8"/>
    <mergeCell ref="U7:AC8"/>
    <mergeCell ref="AD7:AD8"/>
    <mergeCell ref="AE7:AK7"/>
    <mergeCell ref="AE8:AK8"/>
    <mergeCell ref="Q9:Q10"/>
    <mergeCell ref="R9:T9"/>
    <mergeCell ref="B9:B10"/>
    <mergeCell ref="C9:C10"/>
    <mergeCell ref="D9:D10"/>
    <mergeCell ref="E9:E10"/>
    <mergeCell ref="F9:F10"/>
    <mergeCell ref="G9:G10"/>
  </mergeCells>
  <conditionalFormatting sqref="AB750:AF750 AE582:AF582 AE570:AF570 AE302:AF302 AE70:AF70 AE68:AF68 AE59:AF59 AE57:AE58 AE60:AE67 AE69 AE42:AF42 AE30:AF30 AE45:AF45 AE56:AF56 AE31:AE41 AE43:AE44 AE46:AE55 AB118:AF118 AB103:AF103 AB97:AF100 AB88:AF88 AB82:AF85 AB73:AF73 AB71:AE72 AB74:AE81 AB86:AE87 AB89:AE96 AB101:AE102 AB112:AF115 AB104:AE111 AB116:AE117 AB130:AF131 AB119:AE129 AB133:AF133 AB132:AE132 AB143:AF144 AB134:AE142 AB146:AF146 AB145:AE145 AB158:AF159 AB147:AE157 AB161:AF161 AB160:AE160 AB162:AE171 AF157 AF171:AF172 AE174:AF174 AE172:AE173 AE175:AE184 AF184 AE185:AF186 AE188:AF188 AE187 AE189:AE198 AF198 AE199:AF200 AE202:AF202 AE201 AE203:AE212 AF212 AE213:AF214 AE216:AF216 AE215 AE217:AE226 AF226 AB172:AD226 AB227:AF299 AE314:AF315 AE317:AF317 AE316 AE318:AE327 AF327 AB328:AF328 AE329:AF567 AE568:AE569 AE571:AE581 AB329:AD582 AB583:AF668 AB745:AF745 AB680:AF681 AB671:AF671 AB669:AE670 AB672:AE679 AB683:AF742 AB682:AE682 AB743:AE744 AB746:AE749 AB754:AF755 AB751:AE753 AB757:AF817 AB756:AE756 AB300:AE301 AE303:AE313 AB302:AD327 AB28:AD70 AE28:AE29 AB11:AD11 AB19:AD21 AB13:AD14">
    <cfRule type="cellIs" dxfId="3135" priority="178" stopIfTrue="1" operator="equal">
      <formula>"I"</formula>
    </cfRule>
    <cfRule type="cellIs" dxfId="3134" priority="179" stopIfTrue="1" operator="equal">
      <formula>"II"</formula>
    </cfRule>
    <cfRule type="cellIs" dxfId="3133" priority="180" stopIfTrue="1" operator="between">
      <formula>"III"</formula>
      <formula>"IV"</formula>
    </cfRule>
  </conditionalFormatting>
  <conditionalFormatting sqref="AD750:AF750 AE582:AF582 AE570:AF570 AD302:AF302 AD300:AE301 AD303:AE314 AD118:AF118 AD103:AF103 AD97:AF100 AD88:AF88 AD70:AF70 AD68:AF68 AD59:AF59 AD42:AF42 AD30:AF30 AD31:AE41 AD45:AF45 AD43:AE44 AD56:AF56 AD46:AE55 AD57:AE58 AD60:AE67 AD69:AE69 AD82:AF85 AD73:AF73 AD71:AE72 AD74:AE81 AD86:AE87 AD89:AE96 AD101:AE102 AD112:AF115 AD104:AE111 AD116:AE117 AD130:AF131 AD119:AE129 AD133:AF133 AD132:AE132 AD143:AF144 AD134:AE142 AD146:AF146 AD145:AE145 AD158:AF159 AD147:AE157 AD161:AF161 AD160:AE160 AD162:AE171 AF157 AF171:AF172 AE174:AF174 AE172:AE173 AE175:AE184 AF184 AE185:AF186 AE188:AF188 AE187 AE189:AE198 AF198 AE199:AF200 AE202:AF202 AE201 AE203:AE212 AF212 AE213:AF214 AE216:AF216 AE215 AE217:AE226 AF226 AD172:AD226 AD227:AF299 AF314:AF315 AE317:AF317 AE315:AE316 AE318:AE327 AF327 AD315:AD327 AD328:AF328 AE329:AF567 AE568:AE569 AE571:AE581 AD329:AD582 AD583:AF668 AD745:AF745 AD680:AF681 AD671:AF671 AD669:AE670 AD672:AE679 AD683:AF742 AD682:AE682 AD743:AE744 AD746:AE749 AD754:AF755 AD751:AE753 AD757:AF817 AD756:AE756 AD28:AE29 AD11 AD19:AD21 AD13:AD14">
    <cfRule type="cellIs" dxfId="3132" priority="176" stopIfTrue="1" operator="equal">
      <formula>"Aceptable"</formula>
    </cfRule>
    <cfRule type="cellIs" dxfId="3131" priority="177" stopIfTrue="1" operator="equal">
      <formula>"No aceptable"</formula>
    </cfRule>
  </conditionalFormatting>
  <conditionalFormatting sqref="AD28:AD817 AD11 AD19:AD21 AD13:AD14">
    <cfRule type="containsText" dxfId="3130" priority="171" stopIfTrue="1" operator="containsText" text="No aceptable o aceptable con control específico">
      <formula>NOT(ISERROR(SEARCH("No aceptable o aceptable con control específico",AD11)))</formula>
    </cfRule>
    <cfRule type="containsText" dxfId="3129" priority="174" stopIfTrue="1" operator="containsText" text="No aceptable">
      <formula>NOT(ISERROR(SEARCH("No aceptable",AD11)))</formula>
    </cfRule>
    <cfRule type="containsText" dxfId="3128" priority="175" stopIfTrue="1" operator="containsText" text="No Aceptable o aceptable con control específico">
      <formula>NOT(ISERROR(SEARCH("No Aceptable o aceptable con control específico",AD11)))</formula>
    </cfRule>
  </conditionalFormatting>
  <conditionalFormatting sqref="AD14">
    <cfRule type="containsText" dxfId="3127" priority="172" stopIfTrue="1" operator="containsText" text="No aceptable">
      <formula>NOT(ISERROR(SEARCH("No aceptable",AD14)))</formula>
    </cfRule>
    <cfRule type="containsText" dxfId="3126" priority="173" stopIfTrue="1" operator="containsText" text="No Aceptable o aceptable con control específico">
      <formula>NOT(ISERROR(SEARCH("No Aceptable o aceptable con control específico",AD14)))</formula>
    </cfRule>
  </conditionalFormatting>
  <conditionalFormatting sqref="AD23">
    <cfRule type="cellIs" dxfId="3125" priority="150" stopIfTrue="1" operator="equal">
      <formula>"Aceptable"</formula>
    </cfRule>
    <cfRule type="cellIs" dxfId="3124" priority="151" stopIfTrue="1" operator="equal">
      <formula>"No aceptable"</formula>
    </cfRule>
  </conditionalFormatting>
  <conditionalFormatting sqref="AD23">
    <cfRule type="containsText" dxfId="3123" priority="147" stopIfTrue="1" operator="containsText" text="No aceptable o aceptable con control específico">
      <formula>NOT(ISERROR(SEARCH("No aceptable o aceptable con control específico",AD23)))</formula>
    </cfRule>
    <cfRule type="containsText" dxfId="3122" priority="148" stopIfTrue="1" operator="containsText" text="No aceptable">
      <formula>NOT(ISERROR(SEARCH("No aceptable",AD23)))</formula>
    </cfRule>
    <cfRule type="containsText" dxfId="3121" priority="149" stopIfTrue="1" operator="containsText" text="No Aceptable o aceptable con control específico">
      <formula>NOT(ISERROR(SEARCH("No Aceptable o aceptable con control específico",AD23)))</formula>
    </cfRule>
  </conditionalFormatting>
  <conditionalFormatting sqref="AD22 AD24 AD26:AD27">
    <cfRule type="containsText" dxfId="3120" priority="155" stopIfTrue="1" operator="containsText" text="No aceptable o aceptable con control específico">
      <formula>NOT(ISERROR(SEARCH("No aceptable o aceptable con control específico",AD22)))</formula>
    </cfRule>
    <cfRule type="containsText" dxfId="3119" priority="156" stopIfTrue="1" operator="containsText" text="No aceptable">
      <formula>NOT(ISERROR(SEARCH("No aceptable",AD22)))</formula>
    </cfRule>
    <cfRule type="containsText" dxfId="3118" priority="157" stopIfTrue="1" operator="containsText" text="No Aceptable o aceptable con control específico">
      <formula>NOT(ISERROR(SEARCH("No Aceptable o aceptable con control específico",AD22)))</formula>
    </cfRule>
  </conditionalFormatting>
  <conditionalFormatting sqref="AD22 AD24 AD26:AD27">
    <cfRule type="cellIs" dxfId="3117" priority="158" stopIfTrue="1" operator="equal">
      <formula>"Aceptable"</formula>
    </cfRule>
    <cfRule type="cellIs" dxfId="3116" priority="159" stopIfTrue="1" operator="equal">
      <formula>"No aceptable"</formula>
    </cfRule>
  </conditionalFormatting>
  <conditionalFormatting sqref="AD25">
    <cfRule type="containsText" dxfId="3115" priority="139" stopIfTrue="1" operator="containsText" text="No aceptable o aceptable con control específico">
      <formula>NOT(ISERROR(SEARCH("No aceptable o aceptable con control específico",AD25)))</formula>
    </cfRule>
    <cfRule type="containsText" dxfId="3114" priority="140" stopIfTrue="1" operator="containsText" text="No aceptable">
      <formula>NOT(ISERROR(SEARCH("No aceptable",AD25)))</formula>
    </cfRule>
    <cfRule type="containsText" dxfId="3113" priority="141" stopIfTrue="1" operator="containsText" text="No Aceptable o aceptable con control específico">
      <formula>NOT(ISERROR(SEARCH("No Aceptable o aceptable con control específico",AD25)))</formula>
    </cfRule>
  </conditionalFormatting>
  <conditionalFormatting sqref="AD25">
    <cfRule type="cellIs" dxfId="3112" priority="142" stopIfTrue="1" operator="equal">
      <formula>"Aceptable"</formula>
    </cfRule>
    <cfRule type="cellIs" dxfId="3111" priority="143" stopIfTrue="1" operator="equal">
      <formula>"No aceptable"</formula>
    </cfRule>
  </conditionalFormatting>
  <conditionalFormatting sqref="AD17">
    <cfRule type="containsText" dxfId="3110" priority="134" stopIfTrue="1" operator="containsText" text="No aceptable o aceptable con control específico">
      <formula>NOT(ISERROR(SEARCH("No aceptable o aceptable con control específico",AD17)))</formula>
    </cfRule>
    <cfRule type="containsText" dxfId="3109" priority="135" stopIfTrue="1" operator="containsText" text="No aceptable">
      <formula>NOT(ISERROR(SEARCH("No aceptable",AD17)))</formula>
    </cfRule>
    <cfRule type="containsText" dxfId="3108" priority="136" stopIfTrue="1" operator="containsText" text="No Aceptable o aceptable con control específico">
      <formula>NOT(ISERROR(SEARCH("No Aceptable o aceptable con control específico",AD17)))</formula>
    </cfRule>
  </conditionalFormatting>
  <conditionalFormatting sqref="AD17">
    <cfRule type="cellIs" dxfId="3107" priority="137" stopIfTrue="1" operator="equal">
      <formula>"Aceptable"</formula>
    </cfRule>
    <cfRule type="cellIs" dxfId="3106" priority="138" stopIfTrue="1" operator="equal">
      <formula>"No aceptable"</formula>
    </cfRule>
  </conditionalFormatting>
  <conditionalFormatting sqref="AB17">
    <cfRule type="cellIs" dxfId="3105" priority="126" stopIfTrue="1" operator="equal">
      <formula>"I"</formula>
    </cfRule>
    <cfRule type="cellIs" dxfId="3104" priority="127" stopIfTrue="1" operator="equal">
      <formula>"II"</formula>
    </cfRule>
    <cfRule type="cellIs" dxfId="3103" priority="128" stopIfTrue="1" operator="between">
      <formula>"III"</formula>
      <formula>"IV"</formula>
    </cfRule>
  </conditionalFormatting>
  <conditionalFormatting sqref="AB22">
    <cfRule type="cellIs" dxfId="3102" priority="115" stopIfTrue="1" operator="equal">
      <formula>"I"</formula>
    </cfRule>
    <cfRule type="cellIs" dxfId="3101" priority="116" stopIfTrue="1" operator="equal">
      <formula>"II"</formula>
    </cfRule>
    <cfRule type="cellIs" dxfId="3100" priority="117" stopIfTrue="1" operator="between">
      <formula>"III"</formula>
      <formula>"IV"</formula>
    </cfRule>
  </conditionalFormatting>
  <conditionalFormatting sqref="AB23:AB27">
    <cfRule type="cellIs" dxfId="3099" priority="112" stopIfTrue="1" operator="equal">
      <formula>"I"</formula>
    </cfRule>
    <cfRule type="cellIs" dxfId="3098" priority="113" stopIfTrue="1" operator="equal">
      <formula>"II"</formula>
    </cfRule>
    <cfRule type="cellIs" dxfId="3097" priority="114" stopIfTrue="1" operator="between">
      <formula>"III"</formula>
      <formula>"IV"</formula>
    </cfRule>
  </conditionalFormatting>
  <conditionalFormatting sqref="AE15">
    <cfRule type="cellIs" dxfId="3096" priority="104" stopIfTrue="1" operator="equal">
      <formula>"I"</formula>
    </cfRule>
    <cfRule type="cellIs" dxfId="3095" priority="105" stopIfTrue="1" operator="equal">
      <formula>"II"</formula>
    </cfRule>
    <cfRule type="cellIs" dxfId="3094" priority="106" stopIfTrue="1" operator="between">
      <formula>"III"</formula>
      <formula>"IV"</formula>
    </cfRule>
  </conditionalFormatting>
  <conditionalFormatting sqref="AE15">
    <cfRule type="cellIs" dxfId="3093" priority="102" stopIfTrue="1" operator="equal">
      <formula>"Aceptable"</formula>
    </cfRule>
    <cfRule type="cellIs" dxfId="3092" priority="103" stopIfTrue="1" operator="equal">
      <formula>"No aceptable"</formula>
    </cfRule>
  </conditionalFormatting>
  <conditionalFormatting sqref="AD15">
    <cfRule type="containsText" dxfId="3091" priority="97" stopIfTrue="1" operator="containsText" text="No aceptable o aceptable con control específico">
      <formula>NOT(ISERROR(SEARCH("No aceptable o aceptable con control específico",AD15)))</formula>
    </cfRule>
    <cfRule type="containsText" dxfId="3090" priority="98" stopIfTrue="1" operator="containsText" text="No aceptable">
      <formula>NOT(ISERROR(SEARCH("No aceptable",AD15)))</formula>
    </cfRule>
    <cfRule type="containsText" dxfId="3089" priority="99" stopIfTrue="1" operator="containsText" text="No Aceptable o aceptable con control específico">
      <formula>NOT(ISERROR(SEARCH("No Aceptable o aceptable con control específico",AD15)))</formula>
    </cfRule>
  </conditionalFormatting>
  <conditionalFormatting sqref="AD15">
    <cfRule type="cellIs" dxfId="3088" priority="100" stopIfTrue="1" operator="equal">
      <formula>"Aceptable"</formula>
    </cfRule>
    <cfRule type="cellIs" dxfId="3087" priority="101" stopIfTrue="1" operator="equal">
      <formula>"No aceptable"</formula>
    </cfRule>
  </conditionalFormatting>
  <conditionalFormatting sqref="AB15">
    <cfRule type="cellIs" dxfId="3086" priority="94" stopIfTrue="1" operator="equal">
      <formula>"I"</formula>
    </cfRule>
    <cfRule type="cellIs" dxfId="3085" priority="95" stopIfTrue="1" operator="equal">
      <formula>"II"</formula>
    </cfRule>
    <cfRule type="cellIs" dxfId="3084" priority="96" stopIfTrue="1" operator="between">
      <formula>"III"</formula>
      <formula>"IV"</formula>
    </cfRule>
  </conditionalFormatting>
  <conditionalFormatting sqref="AE11 AE13">
    <cfRule type="cellIs" dxfId="3083" priority="91" stopIfTrue="1" operator="equal">
      <formula>"I"</formula>
    </cfRule>
    <cfRule type="cellIs" dxfId="3082" priority="92" stopIfTrue="1" operator="equal">
      <formula>"II"</formula>
    </cfRule>
    <cfRule type="cellIs" dxfId="3081" priority="93" stopIfTrue="1" operator="between">
      <formula>"III"</formula>
      <formula>"IV"</formula>
    </cfRule>
  </conditionalFormatting>
  <conditionalFormatting sqref="AE11 AE13">
    <cfRule type="cellIs" dxfId="3080" priority="89" stopIfTrue="1" operator="equal">
      <formula>"Aceptable"</formula>
    </cfRule>
    <cfRule type="cellIs" dxfId="3079" priority="90" stopIfTrue="1" operator="equal">
      <formula>"No aceptable"</formula>
    </cfRule>
  </conditionalFormatting>
  <conditionalFormatting sqref="AE24 AE26">
    <cfRule type="cellIs" dxfId="3078" priority="86" stopIfTrue="1" operator="equal">
      <formula>"I"</formula>
    </cfRule>
    <cfRule type="cellIs" dxfId="3077" priority="87" stopIfTrue="1" operator="equal">
      <formula>"II"</formula>
    </cfRule>
    <cfRule type="cellIs" dxfId="3076" priority="88" stopIfTrue="1" operator="between">
      <formula>"III"</formula>
      <formula>"IV"</formula>
    </cfRule>
  </conditionalFormatting>
  <conditionalFormatting sqref="AE24 AE26">
    <cfRule type="cellIs" dxfId="3075" priority="84" stopIfTrue="1" operator="equal">
      <formula>"Aceptable"</formula>
    </cfRule>
    <cfRule type="cellIs" dxfId="3074" priority="85" stopIfTrue="1" operator="equal">
      <formula>"No aceptable"</formula>
    </cfRule>
  </conditionalFormatting>
  <conditionalFormatting sqref="AE23">
    <cfRule type="cellIs" dxfId="3073" priority="82" stopIfTrue="1" operator="equal">
      <formula>"Aceptable"</formula>
    </cfRule>
    <cfRule type="cellIs" dxfId="3072" priority="83" stopIfTrue="1" operator="equal">
      <formula>"No aceptable"</formula>
    </cfRule>
  </conditionalFormatting>
  <conditionalFormatting sqref="AE22">
    <cfRule type="cellIs" dxfId="3071" priority="79" stopIfTrue="1" operator="equal">
      <formula>"I"</formula>
    </cfRule>
    <cfRule type="cellIs" dxfId="3070" priority="80" stopIfTrue="1" operator="equal">
      <formula>"II"</formula>
    </cfRule>
    <cfRule type="cellIs" dxfId="3069" priority="81" stopIfTrue="1" operator="between">
      <formula>"III"</formula>
      <formula>"IV"</formula>
    </cfRule>
  </conditionalFormatting>
  <conditionalFormatting sqref="AE22">
    <cfRule type="cellIs" dxfId="3068" priority="77" stopIfTrue="1" operator="equal">
      <formula>"Aceptable"</formula>
    </cfRule>
    <cfRule type="cellIs" dxfId="3067" priority="78" stopIfTrue="1" operator="equal">
      <formula>"No aceptable"</formula>
    </cfRule>
  </conditionalFormatting>
  <conditionalFormatting sqref="AE19:AE20">
    <cfRule type="cellIs" dxfId="3066" priority="64" stopIfTrue="1" operator="equal">
      <formula>"I"</formula>
    </cfRule>
    <cfRule type="cellIs" dxfId="3065" priority="65" stopIfTrue="1" operator="equal">
      <formula>"II"</formula>
    </cfRule>
    <cfRule type="cellIs" dxfId="3064" priority="66" stopIfTrue="1" operator="between">
      <formula>"III"</formula>
      <formula>"IV"</formula>
    </cfRule>
  </conditionalFormatting>
  <conditionalFormatting sqref="AE19:AE20">
    <cfRule type="cellIs" dxfId="3063" priority="62" stopIfTrue="1" operator="equal">
      <formula>"Aceptable"</formula>
    </cfRule>
    <cfRule type="cellIs" dxfId="3062" priority="63" stopIfTrue="1" operator="equal">
      <formula>"No aceptable"</formula>
    </cfRule>
  </conditionalFormatting>
  <conditionalFormatting sqref="AE21">
    <cfRule type="cellIs" dxfId="3061" priority="59" stopIfTrue="1" operator="equal">
      <formula>"I"</formula>
    </cfRule>
    <cfRule type="cellIs" dxfId="3060" priority="60" stopIfTrue="1" operator="equal">
      <formula>"II"</formula>
    </cfRule>
    <cfRule type="cellIs" dxfId="3059" priority="61" stopIfTrue="1" operator="between">
      <formula>"III"</formula>
      <formula>"IV"</formula>
    </cfRule>
  </conditionalFormatting>
  <conditionalFormatting sqref="AE21">
    <cfRule type="cellIs" dxfId="3058" priority="57" stopIfTrue="1" operator="equal">
      <formula>"Aceptable"</formula>
    </cfRule>
    <cfRule type="cellIs" dxfId="3057" priority="58" stopIfTrue="1" operator="equal">
      <formula>"No aceptable"</formula>
    </cfRule>
  </conditionalFormatting>
  <conditionalFormatting sqref="AB18:AD18">
    <cfRule type="cellIs" dxfId="3056" priority="49" stopIfTrue="1" operator="equal">
      <formula>"I"</formula>
    </cfRule>
    <cfRule type="cellIs" dxfId="3055" priority="50" stopIfTrue="1" operator="equal">
      <formula>"II"</formula>
    </cfRule>
    <cfRule type="cellIs" dxfId="3054" priority="51" stopIfTrue="1" operator="between">
      <formula>"III"</formula>
      <formula>"IV"</formula>
    </cfRule>
  </conditionalFormatting>
  <conditionalFormatting sqref="AD18">
    <cfRule type="cellIs" dxfId="3053" priority="47" stopIfTrue="1" operator="equal">
      <formula>"Aceptable"</formula>
    </cfRule>
    <cfRule type="cellIs" dxfId="3052" priority="48" stopIfTrue="1" operator="equal">
      <formula>"No aceptable"</formula>
    </cfRule>
  </conditionalFormatting>
  <conditionalFormatting sqref="AD18">
    <cfRule type="containsText" dxfId="3051" priority="44" stopIfTrue="1" operator="containsText" text="No aceptable o aceptable con control específico">
      <formula>NOT(ISERROR(SEARCH("No aceptable o aceptable con control específico",AD18)))</formula>
    </cfRule>
    <cfRule type="containsText" dxfId="3050" priority="45" stopIfTrue="1" operator="containsText" text="No aceptable">
      <formula>NOT(ISERROR(SEARCH("No aceptable",AD18)))</formula>
    </cfRule>
    <cfRule type="containsText" dxfId="3049" priority="46" stopIfTrue="1" operator="containsText" text="No Aceptable o aceptable con control específico">
      <formula>NOT(ISERROR(SEARCH("No Aceptable o aceptable con control específico",AD18)))</formula>
    </cfRule>
  </conditionalFormatting>
  <conditionalFormatting sqref="AB16:AC16">
    <cfRule type="cellIs" dxfId="3048" priority="41" stopIfTrue="1" operator="equal">
      <formula>"I"</formula>
    </cfRule>
    <cfRule type="cellIs" dxfId="3047" priority="42" stopIfTrue="1" operator="equal">
      <formula>"II"</formula>
    </cfRule>
    <cfRule type="cellIs" dxfId="3046" priority="43" stopIfTrue="1" operator="between">
      <formula>"III"</formula>
      <formula>"IV"</formula>
    </cfRule>
  </conditionalFormatting>
  <conditionalFormatting sqref="AD16">
    <cfRule type="cellIs" dxfId="3045" priority="38" stopIfTrue="1" operator="equal">
      <formula>"I"</formula>
    </cfRule>
    <cfRule type="cellIs" dxfId="3044" priority="39" stopIfTrue="1" operator="equal">
      <formula>"II"</formula>
    </cfRule>
    <cfRule type="cellIs" dxfId="3043" priority="40" stopIfTrue="1" operator="between">
      <formula>"III"</formula>
      <formula>"IV"</formula>
    </cfRule>
  </conditionalFormatting>
  <conditionalFormatting sqref="AD16">
    <cfRule type="cellIs" dxfId="3042" priority="36" stopIfTrue="1" operator="equal">
      <formula>"Aceptable"</formula>
    </cfRule>
    <cfRule type="cellIs" dxfId="3041" priority="37" stopIfTrue="1" operator="equal">
      <formula>"No aceptable"</formula>
    </cfRule>
  </conditionalFormatting>
  <conditionalFormatting sqref="AD16">
    <cfRule type="containsText" dxfId="3040" priority="33" stopIfTrue="1" operator="containsText" text="No aceptable o aceptable con control específico">
      <formula>NOT(ISERROR(SEARCH("No aceptable o aceptable con control específico",AD16)))</formula>
    </cfRule>
    <cfRule type="containsText" dxfId="3039" priority="34" stopIfTrue="1" operator="containsText" text="No aceptable">
      <formula>NOT(ISERROR(SEARCH("No aceptable",AD16)))</formula>
    </cfRule>
    <cfRule type="containsText" dxfId="3038" priority="35" stopIfTrue="1" operator="containsText" text="No Aceptable o aceptable con control específico">
      <formula>NOT(ISERROR(SEARCH("No Aceptable o aceptable con control específico",AD16)))</formula>
    </cfRule>
  </conditionalFormatting>
  <conditionalFormatting sqref="AD16">
    <cfRule type="containsText" dxfId="3037" priority="31" stopIfTrue="1" operator="containsText" text="No aceptable">
      <formula>NOT(ISERROR(SEARCH("No aceptable",AD16)))</formula>
    </cfRule>
    <cfRule type="containsText" dxfId="3036" priority="32" stopIfTrue="1" operator="containsText" text="No Aceptable o aceptable con control específico">
      <formula>NOT(ISERROR(SEARCH("No Aceptable o aceptable con control específico",AD16)))</formula>
    </cfRule>
  </conditionalFormatting>
  <conditionalFormatting sqref="AE25">
    <cfRule type="cellIs" dxfId="3035" priority="18" stopIfTrue="1" operator="equal">
      <formula>"I"</formula>
    </cfRule>
    <cfRule type="cellIs" dxfId="3034" priority="19" stopIfTrue="1" operator="equal">
      <formula>"II"</formula>
    </cfRule>
    <cfRule type="cellIs" dxfId="3033" priority="20" stopIfTrue="1" operator="between">
      <formula>"III"</formula>
      <formula>"IV"</formula>
    </cfRule>
  </conditionalFormatting>
  <conditionalFormatting sqref="AE25">
    <cfRule type="cellIs" dxfId="3032" priority="16" stopIfTrue="1" operator="equal">
      <formula>"Aceptable"</formula>
    </cfRule>
    <cfRule type="cellIs" dxfId="3031" priority="17" stopIfTrue="1" operator="equal">
      <formula>"No aceptable"</formula>
    </cfRule>
  </conditionalFormatting>
  <conditionalFormatting sqref="AE18">
    <cfRule type="cellIs" dxfId="3030" priority="23" stopIfTrue="1" operator="equal">
      <formula>"I"</formula>
    </cfRule>
    <cfRule type="cellIs" dxfId="3029" priority="24" stopIfTrue="1" operator="equal">
      <formula>"II"</formula>
    </cfRule>
    <cfRule type="cellIs" dxfId="3028" priority="25" stopIfTrue="1" operator="between">
      <formula>"III"</formula>
      <formula>"IV"</formula>
    </cfRule>
  </conditionalFormatting>
  <conditionalFormatting sqref="AE18">
    <cfRule type="cellIs" dxfId="3027" priority="21" stopIfTrue="1" operator="equal">
      <formula>"Aceptable"</formula>
    </cfRule>
    <cfRule type="cellIs" dxfId="3026" priority="22" stopIfTrue="1" operator="equal">
      <formula>"No aceptable"</formula>
    </cfRule>
  </conditionalFormatting>
  <conditionalFormatting sqref="AE27">
    <cfRule type="cellIs" dxfId="3025" priority="13" stopIfTrue="1" operator="equal">
      <formula>"I"</formula>
    </cfRule>
    <cfRule type="cellIs" dxfId="3024" priority="14" stopIfTrue="1" operator="equal">
      <formula>"II"</formula>
    </cfRule>
    <cfRule type="cellIs" dxfId="3023" priority="15" stopIfTrue="1" operator="between">
      <formula>"III"</formula>
      <formula>"IV"</formula>
    </cfRule>
  </conditionalFormatting>
  <conditionalFormatting sqref="AE27">
    <cfRule type="cellIs" dxfId="3022" priority="11" stopIfTrue="1" operator="equal">
      <formula>"Aceptable"</formula>
    </cfRule>
    <cfRule type="cellIs" dxfId="3021" priority="12" stopIfTrue="1" operator="equal">
      <formula>"No aceptable"</formula>
    </cfRule>
  </conditionalFormatting>
  <conditionalFormatting sqref="AE12">
    <cfRule type="cellIs" dxfId="3020" priority="9" stopIfTrue="1" operator="equal">
      <formula>"Aceptable"</formula>
    </cfRule>
    <cfRule type="cellIs" dxfId="3019" priority="10" stopIfTrue="1" operator="equal">
      <formula>"No aceptable"</formula>
    </cfRule>
  </conditionalFormatting>
  <conditionalFormatting sqref="AD12">
    <cfRule type="containsText" dxfId="3018" priority="4" stopIfTrue="1" operator="containsText" text="No aceptable o aceptable con control específico">
      <formula>NOT(ISERROR(SEARCH("No aceptable o aceptable con control específico",AD12)))</formula>
    </cfRule>
    <cfRule type="containsText" dxfId="3017" priority="5" stopIfTrue="1" operator="containsText" text="No aceptable">
      <formula>NOT(ISERROR(SEARCH("No aceptable",AD12)))</formula>
    </cfRule>
    <cfRule type="containsText" dxfId="3016" priority="6" stopIfTrue="1" operator="containsText" text="No Aceptable o aceptable con control específico">
      <formula>NOT(ISERROR(SEARCH("No Aceptable o aceptable con control específico",AD12)))</formula>
    </cfRule>
  </conditionalFormatting>
  <conditionalFormatting sqref="AD12">
    <cfRule type="cellIs" dxfId="3015" priority="7" stopIfTrue="1" operator="equal">
      <formula>"Aceptable"</formula>
    </cfRule>
    <cfRule type="cellIs" dxfId="3014" priority="8" stopIfTrue="1" operator="equal">
      <formula>"No aceptable"</formula>
    </cfRule>
  </conditionalFormatting>
  <conditionalFormatting sqref="AB12">
    <cfRule type="cellIs" dxfId="3013" priority="1" stopIfTrue="1" operator="equal">
      <formula>"I"</formula>
    </cfRule>
    <cfRule type="cellIs" dxfId="3012" priority="2" stopIfTrue="1" operator="equal">
      <formula>"II"</formula>
    </cfRule>
    <cfRule type="cellIs" dxfId="3011" priority="3" stopIfTrue="1" operator="between">
      <formula>"III"</formula>
      <formula>"IV"</formula>
    </cfRule>
  </conditionalFormatting>
  <dataValidations count="4">
    <dataValidation allowBlank="1" sqref="AA22:AA27 AA15:AA18 AA12" xr:uid="{00000000-0002-0000-0A00-000000000000}"/>
    <dataValidation type="list" allowBlank="1" showInputMessage="1" showErrorMessage="1" prompt="10 = Muy Alto_x000a_6 = Alto_x000a_2 = Medio_x000a_0 = Bajo" sqref="U22:U27 U15:U18 U12" xr:uid="{00000000-0002-0000-0A00-000001000000}">
      <formula1>"10, 6, 2, 0, "</formula1>
    </dataValidation>
    <dataValidation type="list" allowBlank="1" showInputMessage="1" prompt="4 = Continua_x000a_3 = Frecuente_x000a_2 = Ocasional_x000a_1 = Esporádica" sqref="V22:V27 V15:V18 V12" xr:uid="{00000000-0002-0000-0A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7" xr:uid="{00000000-0002-0000-0A00-000003000000}">
      <formula1>"100,60,25,10"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BL27"/>
  <sheetViews>
    <sheetView topLeftCell="T17" zoomScaleNormal="100" workbookViewId="0">
      <selection activeCell="AF19" sqref="AF19"/>
    </sheetView>
  </sheetViews>
  <sheetFormatPr baseColWidth="10" defaultRowHeight="60.75" customHeight="1" x14ac:dyDescent="0.2"/>
  <cols>
    <col min="1" max="1" width="1.85546875" customWidth="1"/>
    <col min="2" max="2" width="5.7109375" customWidth="1"/>
    <col min="3" max="3" width="7.5703125" customWidth="1"/>
    <col min="4" max="4" width="6.42578125" customWidth="1"/>
    <col min="5" max="5" width="6.140625" customWidth="1"/>
    <col min="6" max="6" width="5.28515625" customWidth="1"/>
    <col min="7" max="7" width="8.28515625" customWidth="1"/>
    <col min="8" max="8" width="20.28515625" customWidth="1"/>
    <col min="9" max="9" width="19.85546875" customWidth="1"/>
    <col min="10" max="10" width="19.7109375" customWidth="1"/>
    <col min="11" max="11" width="22.42578125" customWidth="1"/>
    <col min="12" max="15" width="5.140625" customWidth="1"/>
    <col min="16" max="16" width="16.28515625" customWidth="1"/>
    <col min="17" max="17" width="5.7109375" customWidth="1"/>
    <col min="18" max="20" width="20.42578125" customWidth="1"/>
    <col min="21" max="21" width="5" customWidth="1"/>
    <col min="22" max="22" width="5.42578125" customWidth="1"/>
    <col min="23" max="23" width="8.140625" customWidth="1"/>
    <col min="24" max="24" width="6.7109375" customWidth="1"/>
    <col min="25" max="25" width="17.7109375" customWidth="1"/>
    <col min="26" max="26" width="7.7109375" customWidth="1"/>
    <col min="27" max="27" width="8.140625" customWidth="1"/>
    <col min="28" max="28" width="7.28515625" customWidth="1"/>
    <col min="29" max="29" width="14.28515625" customWidth="1"/>
    <col min="30" max="30" width="12.7109375" customWidth="1"/>
    <col min="31" max="31" width="17.42578125" customWidth="1"/>
    <col min="32" max="32" width="13" customWidth="1"/>
    <col min="33" max="33" width="16.42578125" customWidth="1"/>
    <col min="34" max="34" width="15.7109375" customWidth="1"/>
    <col min="35" max="35" width="27.7109375" customWidth="1"/>
    <col min="36" max="36" width="18.5703125" customWidth="1"/>
    <col min="37" max="37" width="19.28515625" customWidth="1"/>
  </cols>
  <sheetData>
    <row r="1" spans="1:64" s="3" customFormat="1" ht="39.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row>
    <row r="2" spans="1:64" s="3" customFormat="1" ht="39.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row>
    <row r="3" spans="1:64" s="3" customFormat="1" ht="39.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row>
    <row r="4" spans="1:64" s="3" customFormat="1" ht="39.75" customHeight="1" x14ac:dyDescent="0.3">
      <c r="E4" s="4"/>
      <c r="H4" s="5"/>
      <c r="AF4" s="4"/>
      <c r="AG4" s="4"/>
      <c r="AH4" s="4"/>
      <c r="AJ4" s="5"/>
    </row>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114.75" customHeight="1" x14ac:dyDescent="0.35">
      <c r="A11" s="34"/>
      <c r="B11" s="283" t="s">
        <v>165</v>
      </c>
      <c r="C11" s="283" t="s">
        <v>260</v>
      </c>
      <c r="D11" s="283" t="s">
        <v>261</v>
      </c>
      <c r="E11" s="291" t="s">
        <v>263</v>
      </c>
      <c r="F11" s="291" t="s">
        <v>262</v>
      </c>
      <c r="G11" s="31" t="s">
        <v>42</v>
      </c>
      <c r="H11" s="240" t="s">
        <v>305</v>
      </c>
      <c r="I11" s="175" t="s">
        <v>46</v>
      </c>
      <c r="J11" s="176" t="s">
        <v>354</v>
      </c>
      <c r="K11" s="176" t="s">
        <v>355</v>
      </c>
      <c r="L11" s="195">
        <v>2</v>
      </c>
      <c r="M11" s="179">
        <v>0</v>
      </c>
      <c r="N11" s="195">
        <v>0</v>
      </c>
      <c r="O11" s="195">
        <f t="shared" ref="O11:O26" si="0">SUM(L11:N11)</f>
        <v>2</v>
      </c>
      <c r="P11" s="176" t="s">
        <v>356</v>
      </c>
      <c r="Q11" s="179">
        <v>8</v>
      </c>
      <c r="R11" s="176" t="s">
        <v>603</v>
      </c>
      <c r="S11" s="176" t="s">
        <v>358</v>
      </c>
      <c r="T11" s="176" t="s">
        <v>357</v>
      </c>
      <c r="U11" s="198">
        <v>2</v>
      </c>
      <c r="V11" s="180">
        <v>4</v>
      </c>
      <c r="W11" s="180">
        <f>V11*U11</f>
        <v>8</v>
      </c>
      <c r="X11" s="181" t="str">
        <f>+IF(AND(U11*V11&gt;=24,U11*V11&lt;=40),"MA",IF(AND(U11*V11&gt;=10,U11*V11&lt;=20),"A",IF(AND(U11*V11&gt;=6,U11*V11&lt;=8),"M",IF(AND(U11*V11&gt;=0,U11*V11&lt;=4),"B",""))))</f>
        <v>M</v>
      </c>
      <c r="Y11" s="182"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8" t="s">
        <v>56</v>
      </c>
      <c r="AF11" s="179" t="s">
        <v>34</v>
      </c>
      <c r="AG11" s="179" t="s">
        <v>34</v>
      </c>
      <c r="AH11" s="179" t="s">
        <v>363</v>
      </c>
      <c r="AI11" s="175" t="s">
        <v>359</v>
      </c>
      <c r="AJ11" s="179" t="s">
        <v>34</v>
      </c>
      <c r="AK11" s="186" t="s">
        <v>35</v>
      </c>
      <c r="AL11" s="109"/>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114.75" customHeight="1" x14ac:dyDescent="0.35">
      <c r="A12" s="35"/>
      <c r="B12" s="264"/>
      <c r="C12" s="264"/>
      <c r="D12" s="264"/>
      <c r="E12" s="292"/>
      <c r="F12" s="292"/>
      <c r="G12" s="31" t="s">
        <v>42</v>
      </c>
      <c r="H12" s="244"/>
      <c r="I12" s="175" t="s">
        <v>120</v>
      </c>
      <c r="J12" s="176" t="s">
        <v>360</v>
      </c>
      <c r="K12" s="187" t="s">
        <v>361</v>
      </c>
      <c r="L12" s="195">
        <v>2</v>
      </c>
      <c r="M12" s="179">
        <v>0</v>
      </c>
      <c r="N12" s="195">
        <v>0</v>
      </c>
      <c r="O12" s="195">
        <f t="shared" si="0"/>
        <v>2</v>
      </c>
      <c r="P12" s="176" t="s">
        <v>356</v>
      </c>
      <c r="Q12" s="179">
        <v>8</v>
      </c>
      <c r="R12" s="187" t="s">
        <v>604</v>
      </c>
      <c r="S12" s="187" t="s">
        <v>358</v>
      </c>
      <c r="T12" s="187" t="s">
        <v>357</v>
      </c>
      <c r="U12" s="180">
        <v>2</v>
      </c>
      <c r="V12" s="180">
        <v>4</v>
      </c>
      <c r="W12" s="180">
        <f t="shared" ref="W12:W26" si="1">V12*U12</f>
        <v>8</v>
      </c>
      <c r="X12" s="181" t="str">
        <f t="shared" ref="X12:X26" si="2">+IF(AND(U12*V12&gt;=24,U12*V12&lt;=40),"MA",IF(AND(U12*V12&gt;=10,U12*V12&lt;=20),"A",IF(AND(U12*V12&gt;=6,U12*V12&lt;=8),"M",IF(AND(U12*V12&gt;=0,U12*V12&lt;=4),"B",""))))</f>
        <v>M</v>
      </c>
      <c r="Y12" s="182" t="str">
        <f t="shared" ref="Y12:Y26"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10</v>
      </c>
      <c r="AA12" s="180">
        <f t="shared" ref="AA12:AA26" si="4">W12*Z12</f>
        <v>80</v>
      </c>
      <c r="AB12" s="183" t="str">
        <f t="shared" ref="AB12:AB26" si="5">+IF(AND(U12*V12*Z12&gt;=600,U12*V12*Z12&lt;=4000),"I",IF(AND(U12*V12*Z12&gt;=150,U12*V12*Z12&lt;=500),"II",IF(AND(U12*V12*Z12&gt;=40,U12*V12*Z12&lt;=120),"III",IF(AND(U12*V12*Z12&gt;=0,U12*V12*Z12&lt;=20),"IV",""))))</f>
        <v>III</v>
      </c>
      <c r="AC12" s="182" t="str">
        <f t="shared" ref="AC12:AC26"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 t="shared" ref="AD12:AD26" si="7">+IF(AB12="I","No aceptable",IF(AB12="II","No aceptable o aceptable con control específico",IF(AB12="III","Aceptable",IF(AB12="IV","Aceptable",""))))</f>
        <v>Aceptable</v>
      </c>
      <c r="AE12" s="188" t="s">
        <v>121</v>
      </c>
      <c r="AF12" s="179" t="s">
        <v>34</v>
      </c>
      <c r="AG12" s="179" t="s">
        <v>34</v>
      </c>
      <c r="AH12" s="179" t="s">
        <v>364</v>
      </c>
      <c r="AI12" s="175" t="s">
        <v>359</v>
      </c>
      <c r="AJ12" s="179" t="s">
        <v>34</v>
      </c>
      <c r="AK12" s="186" t="s">
        <v>35</v>
      </c>
      <c r="AL12" s="109"/>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114.75" customHeight="1" x14ac:dyDescent="0.35">
      <c r="A13" s="35"/>
      <c r="B13" s="264"/>
      <c r="C13" s="264"/>
      <c r="D13" s="264"/>
      <c r="E13" s="292"/>
      <c r="F13" s="292"/>
      <c r="G13" s="31" t="s">
        <v>42</v>
      </c>
      <c r="H13" s="241"/>
      <c r="I13" s="179" t="s">
        <v>371</v>
      </c>
      <c r="J13" s="179" t="s">
        <v>372</v>
      </c>
      <c r="K13" s="187" t="s">
        <v>373</v>
      </c>
      <c r="L13" s="195">
        <v>2</v>
      </c>
      <c r="M13" s="195">
        <v>0</v>
      </c>
      <c r="N13" s="195">
        <v>0</v>
      </c>
      <c r="O13" s="195">
        <f t="shared" si="0"/>
        <v>2</v>
      </c>
      <c r="P13" s="187" t="s">
        <v>374</v>
      </c>
      <c r="Q13" s="195">
        <v>8</v>
      </c>
      <c r="R13" s="187" t="s">
        <v>100</v>
      </c>
      <c r="S13" s="187" t="s">
        <v>375</v>
      </c>
      <c r="T13" s="187" t="s">
        <v>376</v>
      </c>
      <c r="U13" s="195">
        <v>2</v>
      </c>
      <c r="V13" s="195">
        <v>4</v>
      </c>
      <c r="W13" s="195">
        <f t="shared" si="1"/>
        <v>8</v>
      </c>
      <c r="X13" s="181" t="str">
        <f t="shared" si="2"/>
        <v>M</v>
      </c>
      <c r="Y13" s="182" t="str">
        <f t="shared" si="3"/>
        <v>Situación deficiente con exposición esporádica, o bien situación mejorable con exposición continuada o frecuente. Es posible que suceda el daño alguna vez.</v>
      </c>
      <c r="Z13" s="180">
        <v>10</v>
      </c>
      <c r="AA13" s="180">
        <f t="shared" si="4"/>
        <v>80</v>
      </c>
      <c r="AB13" s="183" t="str">
        <f t="shared" si="5"/>
        <v>III</v>
      </c>
      <c r="AC13" s="182" t="str">
        <f t="shared" si="6"/>
        <v>Mejorar si es posible. Sería conveniente justificar la intervención y su rentabilidad.</v>
      </c>
      <c r="AD13" s="184" t="str">
        <f t="shared" si="7"/>
        <v>Aceptable</v>
      </c>
      <c r="AE13" s="188" t="s">
        <v>377</v>
      </c>
      <c r="AF13" s="179" t="s">
        <v>34</v>
      </c>
      <c r="AG13" s="179" t="s">
        <v>37</v>
      </c>
      <c r="AH13" s="179" t="s">
        <v>34</v>
      </c>
      <c r="AI13" s="175" t="s">
        <v>378</v>
      </c>
      <c r="AJ13" s="179" t="s">
        <v>34</v>
      </c>
      <c r="AK13" s="186" t="s">
        <v>35</v>
      </c>
      <c r="AL13" s="109"/>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14.75" customHeight="1" x14ac:dyDescent="0.35">
      <c r="A14" s="35"/>
      <c r="B14" s="264"/>
      <c r="C14" s="264"/>
      <c r="D14" s="264"/>
      <c r="E14" s="292"/>
      <c r="F14" s="292"/>
      <c r="G14" s="294" t="s">
        <v>33</v>
      </c>
      <c r="H14" s="240" t="s">
        <v>44</v>
      </c>
      <c r="I14" s="175" t="s">
        <v>60</v>
      </c>
      <c r="J14" s="213" t="s">
        <v>345</v>
      </c>
      <c r="K14" s="175" t="s">
        <v>327</v>
      </c>
      <c r="L14" s="195">
        <v>2</v>
      </c>
      <c r="M14" s="195">
        <v>0</v>
      </c>
      <c r="N14" s="195">
        <v>0</v>
      </c>
      <c r="O14" s="195">
        <f t="shared" si="0"/>
        <v>2</v>
      </c>
      <c r="P14" s="175" t="s">
        <v>343</v>
      </c>
      <c r="Q14" s="175">
        <v>8</v>
      </c>
      <c r="R14" s="175" t="s">
        <v>331</v>
      </c>
      <c r="S14" s="175" t="s">
        <v>329</v>
      </c>
      <c r="T14" s="175" t="s">
        <v>443</v>
      </c>
      <c r="U14" s="195">
        <v>2</v>
      </c>
      <c r="V14" s="195">
        <v>2</v>
      </c>
      <c r="W14" s="195">
        <f t="shared" si="1"/>
        <v>4</v>
      </c>
      <c r="X14" s="181" t="str">
        <f t="shared" si="2"/>
        <v>B</v>
      </c>
      <c r="Y14" s="182" t="str">
        <f t="shared" si="3"/>
        <v>Situación mejorable con exposición ocasional o esporádica, o situación sin anomalía destacable con cualquier nivel de exposición. No es esperable que se materialice el riesgo, aunque puede ser concebible.</v>
      </c>
      <c r="Z14" s="180">
        <v>25</v>
      </c>
      <c r="AA14" s="180">
        <f t="shared" si="4"/>
        <v>100</v>
      </c>
      <c r="AB14" s="183" t="str">
        <f t="shared" si="5"/>
        <v>III</v>
      </c>
      <c r="AC14" s="182" t="str">
        <f t="shared" si="6"/>
        <v>Mejorar si es posible. Sería conveniente justificar la intervención y su rentabilidad.</v>
      </c>
      <c r="AD14" s="184" t="str">
        <f t="shared" si="7"/>
        <v>Aceptable</v>
      </c>
      <c r="AE14" s="175" t="s">
        <v>351</v>
      </c>
      <c r="AF14" s="175" t="s">
        <v>34</v>
      </c>
      <c r="AG14" s="175" t="s">
        <v>34</v>
      </c>
      <c r="AH14" s="175" t="s">
        <v>34</v>
      </c>
      <c r="AI14" s="175" t="s">
        <v>344</v>
      </c>
      <c r="AJ14" s="175" t="s">
        <v>34</v>
      </c>
      <c r="AK14" s="186" t="s">
        <v>35</v>
      </c>
      <c r="AL14" s="109"/>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14.75" customHeight="1" x14ac:dyDescent="0.35">
      <c r="A15" s="35"/>
      <c r="B15" s="264"/>
      <c r="C15" s="264"/>
      <c r="D15" s="264"/>
      <c r="E15" s="292"/>
      <c r="F15" s="292"/>
      <c r="G15" s="295"/>
      <c r="H15" s="244"/>
      <c r="I15" s="199" t="s">
        <v>333</v>
      </c>
      <c r="J15" s="175" t="s">
        <v>334</v>
      </c>
      <c r="K15" s="175" t="s">
        <v>335</v>
      </c>
      <c r="L15" s="195">
        <v>2</v>
      </c>
      <c r="M15" s="195">
        <v>0</v>
      </c>
      <c r="N15" s="195">
        <v>0</v>
      </c>
      <c r="O15" s="195">
        <f t="shared" ref="O15" si="8">SUM(L15:N15)</f>
        <v>2</v>
      </c>
      <c r="P15" s="175" t="s">
        <v>336</v>
      </c>
      <c r="Q15" s="179">
        <v>8</v>
      </c>
      <c r="R15" s="175" t="s">
        <v>339</v>
      </c>
      <c r="S15" s="175" t="s">
        <v>643</v>
      </c>
      <c r="T15" s="175" t="s">
        <v>444</v>
      </c>
      <c r="U15" s="195">
        <v>2</v>
      </c>
      <c r="V15" s="195">
        <v>2</v>
      </c>
      <c r="W15" s="195">
        <f t="shared" ref="W15:W16" si="9">V15*U15</f>
        <v>4</v>
      </c>
      <c r="X15" s="181" t="str">
        <f t="shared" ref="X15:X16" si="10">+IF(AND(U15*V15&gt;=24,U15*V15&lt;=40),"MA",IF(AND(U15*V15&gt;=10,U15*V15&lt;=20),"A",IF(AND(U15*V15&gt;=6,U15*V15&lt;=8),"M",IF(AND(U15*V15&gt;=0,U15*V15&lt;=4),"B",""))))</f>
        <v>B</v>
      </c>
      <c r="Y15" s="182" t="str">
        <f t="shared" ref="Y15:Y16" si="11">+IF(X15="MA","Situación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180">
        <v>25</v>
      </c>
      <c r="AA15" s="180">
        <f t="shared" ref="AA15:AA16" si="12">W15*Z15</f>
        <v>100</v>
      </c>
      <c r="AB15" s="183" t="str">
        <f t="shared" ref="AB15:AB16" si="13">+IF(AND(U15*V15*Z15&gt;=600,U15*V15*Z15&lt;=4000),"I",IF(AND(U15*V15*Z15&gt;=150,U15*V15*Z15&lt;=500),"II",IF(AND(U15*V15*Z15&gt;=40,U15*V15*Z15&lt;=120),"III",IF(AND(U15*V15*Z15&gt;=0,U15*V15*Z15&lt;=20),"IV",""))))</f>
        <v>III</v>
      </c>
      <c r="AC15" s="182" t="str">
        <f t="shared" ref="AC15:AC16" si="14">+IF(AB15="I","Situación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84" t="str">
        <f t="shared" ref="AD15:AD16" si="15">+IF(AB15="I","No aceptable",IF(AB15="II","No aceptable o aceptable con control específico",IF(AB15="III","Aceptable",IF(AB15="IV","Aceptable",""))))</f>
        <v>Aceptable</v>
      </c>
      <c r="AE15" s="182" t="s">
        <v>342</v>
      </c>
      <c r="AF15" s="175" t="s">
        <v>34</v>
      </c>
      <c r="AG15" s="175" t="s">
        <v>34</v>
      </c>
      <c r="AH15" s="175" t="s">
        <v>34</v>
      </c>
      <c r="AI15" s="175" t="s">
        <v>341</v>
      </c>
      <c r="AJ15" s="175" t="s">
        <v>34</v>
      </c>
      <c r="AK15" s="186" t="s">
        <v>271</v>
      </c>
      <c r="AL15" s="109"/>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110" customFormat="1" ht="114.75" customHeight="1" x14ac:dyDescent="0.35">
      <c r="A16" s="125"/>
      <c r="B16" s="264"/>
      <c r="C16" s="264"/>
      <c r="D16" s="264"/>
      <c r="E16" s="292"/>
      <c r="F16" s="292"/>
      <c r="G16" s="295"/>
      <c r="H16" s="244"/>
      <c r="I16" s="175" t="s">
        <v>612</v>
      </c>
      <c r="J16" s="175" t="s">
        <v>613</v>
      </c>
      <c r="K16" s="175" t="s">
        <v>614</v>
      </c>
      <c r="L16" s="195">
        <v>2</v>
      </c>
      <c r="M16" s="195">
        <v>0</v>
      </c>
      <c r="N16" s="195">
        <v>0</v>
      </c>
      <c r="O16" s="195">
        <f t="shared" ref="O16" si="16">SUM(L16:N16)</f>
        <v>2</v>
      </c>
      <c r="P16" s="175" t="s">
        <v>615</v>
      </c>
      <c r="Q16" s="179">
        <v>8</v>
      </c>
      <c r="R16" s="175" t="s">
        <v>331</v>
      </c>
      <c r="S16" s="175" t="s">
        <v>616</v>
      </c>
      <c r="T16" s="175" t="s">
        <v>617</v>
      </c>
      <c r="U16" s="180">
        <v>2</v>
      </c>
      <c r="V16" s="180">
        <v>1</v>
      </c>
      <c r="W16" s="180">
        <f t="shared" si="9"/>
        <v>2</v>
      </c>
      <c r="X16" s="181" t="str">
        <f t="shared" si="10"/>
        <v>B</v>
      </c>
      <c r="Y16" s="182" t="str">
        <f t="shared" si="11"/>
        <v>Situación mejorable con exposición ocasional o esporádica, o situación sin anomalía destacable con cualquier nivel de exposición. No es esperable que se materialice el riesgo, aunque puede ser concebible.</v>
      </c>
      <c r="Z16" s="180">
        <v>10</v>
      </c>
      <c r="AA16" s="180">
        <f t="shared" si="12"/>
        <v>20</v>
      </c>
      <c r="AB16" s="183" t="str">
        <f t="shared" si="13"/>
        <v>IV</v>
      </c>
      <c r="AC16" s="182" t="str">
        <f t="shared" si="14"/>
        <v>Mantener las medidas de control existentes, pero se deberían considerar soluciones o mejoras y se deben hacer comprobaciones periódicas para asegurar que el riesgo aún es tolerable.</v>
      </c>
      <c r="AD16" s="184" t="str">
        <f t="shared" si="15"/>
        <v>Aceptable</v>
      </c>
      <c r="AE16" s="175" t="s">
        <v>351</v>
      </c>
      <c r="AF16" s="175" t="s">
        <v>34</v>
      </c>
      <c r="AG16" s="175" t="s">
        <v>34</v>
      </c>
      <c r="AH16" s="175" t="s">
        <v>34</v>
      </c>
      <c r="AI16" s="175" t="s">
        <v>338</v>
      </c>
      <c r="AJ16" s="175" t="s">
        <v>34</v>
      </c>
      <c r="AK16" s="186" t="s">
        <v>618</v>
      </c>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row>
    <row r="17" spans="1:64" s="2" customFormat="1" ht="114.75" customHeight="1" x14ac:dyDescent="0.35">
      <c r="A17" s="35"/>
      <c r="B17" s="264"/>
      <c r="C17" s="264"/>
      <c r="D17" s="264"/>
      <c r="E17" s="292"/>
      <c r="F17" s="292"/>
      <c r="G17" s="296"/>
      <c r="H17" s="241"/>
      <c r="I17" s="179" t="s">
        <v>62</v>
      </c>
      <c r="J17" s="175" t="s">
        <v>346</v>
      </c>
      <c r="K17" s="175" t="s">
        <v>327</v>
      </c>
      <c r="L17" s="195">
        <v>2</v>
      </c>
      <c r="M17" s="195">
        <v>0</v>
      </c>
      <c r="N17" s="195">
        <v>0</v>
      </c>
      <c r="O17" s="195">
        <v>3</v>
      </c>
      <c r="P17" s="175" t="s">
        <v>343</v>
      </c>
      <c r="Q17" s="179">
        <v>8</v>
      </c>
      <c r="R17" s="175" t="s">
        <v>331</v>
      </c>
      <c r="S17" s="175" t="s">
        <v>329</v>
      </c>
      <c r="T17" s="175" t="s">
        <v>443</v>
      </c>
      <c r="U17" s="195">
        <v>2</v>
      </c>
      <c r="V17" s="195">
        <v>2</v>
      </c>
      <c r="W17" s="195">
        <f t="shared" si="1"/>
        <v>4</v>
      </c>
      <c r="X17" s="181" t="str">
        <f t="shared" si="2"/>
        <v>B</v>
      </c>
      <c r="Y17" s="182" t="str">
        <f t="shared" si="3"/>
        <v>Situación mejorable con exposición ocasional o esporádica, o situación sin anomalía destacable con cualquier nivel de exposición. No es esperable que se materialice el riesgo, aunque puede ser concebible.</v>
      </c>
      <c r="Z17" s="180">
        <v>25</v>
      </c>
      <c r="AA17" s="180">
        <f t="shared" si="4"/>
        <v>100</v>
      </c>
      <c r="AB17" s="183" t="str">
        <f t="shared" si="5"/>
        <v>III</v>
      </c>
      <c r="AC17" s="182" t="str">
        <f t="shared" si="6"/>
        <v>Mejorar si es posible. Sería conveniente justificar la intervención y su rentabilidad.</v>
      </c>
      <c r="AD17" s="184" t="str">
        <f t="shared" si="7"/>
        <v>Aceptable</v>
      </c>
      <c r="AE17" s="175" t="s">
        <v>351</v>
      </c>
      <c r="AF17" s="175" t="s">
        <v>34</v>
      </c>
      <c r="AG17" s="175" t="s">
        <v>34</v>
      </c>
      <c r="AH17" s="175" t="s">
        <v>202</v>
      </c>
      <c r="AI17" s="175" t="s">
        <v>338</v>
      </c>
      <c r="AJ17" s="175" t="s">
        <v>34</v>
      </c>
      <c r="AK17" s="188" t="s">
        <v>271</v>
      </c>
      <c r="AL17" s="109"/>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114.75" customHeight="1" x14ac:dyDescent="0.35">
      <c r="A18" s="35"/>
      <c r="B18" s="264"/>
      <c r="C18" s="264"/>
      <c r="D18" s="264"/>
      <c r="E18" s="292"/>
      <c r="F18" s="292"/>
      <c r="G18" s="31" t="s">
        <v>42</v>
      </c>
      <c r="H18" s="187" t="s">
        <v>306</v>
      </c>
      <c r="I18" s="187" t="s">
        <v>522</v>
      </c>
      <c r="J18" s="187" t="s">
        <v>509</v>
      </c>
      <c r="K18" s="187" t="s">
        <v>510</v>
      </c>
      <c r="L18" s="195">
        <v>2</v>
      </c>
      <c r="M18" s="195">
        <v>0</v>
      </c>
      <c r="N18" s="195">
        <v>0</v>
      </c>
      <c r="O18" s="195">
        <v>3</v>
      </c>
      <c r="P18" s="187" t="s">
        <v>511</v>
      </c>
      <c r="Q18" s="175">
        <v>8</v>
      </c>
      <c r="R18" s="187" t="s">
        <v>512</v>
      </c>
      <c r="S18" s="187" t="s">
        <v>513</v>
      </c>
      <c r="T18" s="187" t="s">
        <v>514</v>
      </c>
      <c r="U18" s="180">
        <v>2</v>
      </c>
      <c r="V18" s="180">
        <v>3</v>
      </c>
      <c r="W18" s="180">
        <f t="shared" si="1"/>
        <v>6</v>
      </c>
      <c r="X18" s="181" t="str">
        <f t="shared" si="2"/>
        <v>M</v>
      </c>
      <c r="Y18" s="182" t="str">
        <f t="shared" si="3"/>
        <v>Situación deficiente con exposición esporádica, o bien situación mejorable con exposición continuada o frecuente. Es posible que suceda el daño alguna vez.</v>
      </c>
      <c r="Z18" s="180">
        <v>25</v>
      </c>
      <c r="AA18" s="180">
        <f t="shared" si="4"/>
        <v>150</v>
      </c>
      <c r="AB18" s="183" t="str">
        <f t="shared" si="5"/>
        <v>II</v>
      </c>
      <c r="AC18" s="182" t="str">
        <f t="shared" si="6"/>
        <v>Corregir y adoptar medidas de control de inmediato. Sin embargo suspenda actividades si el nivel de riesgo está por encima o igual de 360.</v>
      </c>
      <c r="AD18" s="184" t="str">
        <f t="shared" si="7"/>
        <v>No aceptable o aceptable con control específico</v>
      </c>
      <c r="AE18" s="182" t="s">
        <v>655</v>
      </c>
      <c r="AF18" s="175" t="s">
        <v>34</v>
      </c>
      <c r="AG18" s="175" t="s">
        <v>34</v>
      </c>
      <c r="AH18" s="180" t="s">
        <v>507</v>
      </c>
      <c r="AI18" s="180" t="s">
        <v>508</v>
      </c>
      <c r="AJ18" s="175" t="s">
        <v>506</v>
      </c>
      <c r="AK18" s="188" t="s">
        <v>271</v>
      </c>
      <c r="AL18" s="109"/>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114.75" customHeight="1" x14ac:dyDescent="0.35">
      <c r="A19" s="35"/>
      <c r="B19" s="264"/>
      <c r="C19" s="264"/>
      <c r="D19" s="264"/>
      <c r="E19" s="292"/>
      <c r="F19" s="292"/>
      <c r="G19" s="31" t="s">
        <v>42</v>
      </c>
      <c r="H19" s="242" t="s">
        <v>50</v>
      </c>
      <c r="I19" s="187" t="s">
        <v>310</v>
      </c>
      <c r="J19" s="187" t="s">
        <v>311</v>
      </c>
      <c r="K19" s="187" t="s">
        <v>314</v>
      </c>
      <c r="L19" s="195">
        <v>2</v>
      </c>
      <c r="M19" s="179">
        <v>0</v>
      </c>
      <c r="N19" s="195">
        <v>0</v>
      </c>
      <c r="O19" s="195">
        <f t="shared" si="0"/>
        <v>2</v>
      </c>
      <c r="P19" s="196" t="s">
        <v>317</v>
      </c>
      <c r="Q19" s="179">
        <v>8</v>
      </c>
      <c r="R19" s="196" t="s">
        <v>319</v>
      </c>
      <c r="S19" s="196" t="s">
        <v>320</v>
      </c>
      <c r="T19" s="196" t="s">
        <v>321</v>
      </c>
      <c r="U19" s="179">
        <v>6</v>
      </c>
      <c r="V19" s="179">
        <v>4</v>
      </c>
      <c r="W19" s="179">
        <f t="shared" si="1"/>
        <v>24</v>
      </c>
      <c r="X19" s="179" t="str">
        <f t="shared" si="2"/>
        <v>MA</v>
      </c>
      <c r="Y19" s="182" t="str">
        <f t="shared" si="3"/>
        <v>Situación deficiente con exposición continua, o muy deficiente con exposición frecuente. Normalmente la materialización del riesgo ocurre con frecuencia.</v>
      </c>
      <c r="Z19" s="180">
        <v>10</v>
      </c>
      <c r="AA19" s="180">
        <f t="shared" si="4"/>
        <v>240</v>
      </c>
      <c r="AB19" s="183" t="str">
        <f t="shared" si="5"/>
        <v>II</v>
      </c>
      <c r="AC19" s="182" t="str">
        <f t="shared" si="6"/>
        <v>Corregir y adoptar medidas de control de inmediato. Sin embargo suspenda actividades si el nivel de riesgo está por encima o igual de 360.</v>
      </c>
      <c r="AD19" s="184" t="str">
        <f t="shared" si="7"/>
        <v>No aceptable o aceptable con control específico</v>
      </c>
      <c r="AE19" s="188" t="s">
        <v>545</v>
      </c>
      <c r="AF19" s="175" t="s">
        <v>34</v>
      </c>
      <c r="AG19" s="175" t="s">
        <v>34</v>
      </c>
      <c r="AH19" s="187" t="s">
        <v>325</v>
      </c>
      <c r="AI19" s="187" t="s">
        <v>326</v>
      </c>
      <c r="AJ19" s="179" t="s">
        <v>34</v>
      </c>
      <c r="AK19" s="186" t="s">
        <v>35</v>
      </c>
      <c r="AL19" s="109"/>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114.75" customHeight="1" x14ac:dyDescent="0.35">
      <c r="A20" s="35"/>
      <c r="B20" s="264"/>
      <c r="C20" s="264"/>
      <c r="D20" s="264"/>
      <c r="E20" s="292"/>
      <c r="F20" s="292"/>
      <c r="G20" s="31" t="s">
        <v>42</v>
      </c>
      <c r="H20" s="242"/>
      <c r="I20" s="187" t="s">
        <v>313</v>
      </c>
      <c r="J20" s="187" t="s">
        <v>312</v>
      </c>
      <c r="K20" s="187" t="s">
        <v>315</v>
      </c>
      <c r="L20" s="195">
        <v>2</v>
      </c>
      <c r="M20" s="179">
        <v>0</v>
      </c>
      <c r="N20" s="195">
        <v>0</v>
      </c>
      <c r="O20" s="195">
        <f t="shared" si="0"/>
        <v>2</v>
      </c>
      <c r="P20" s="196" t="s">
        <v>318</v>
      </c>
      <c r="Q20" s="179">
        <v>8</v>
      </c>
      <c r="R20" s="196" t="s">
        <v>322</v>
      </c>
      <c r="S20" s="196" t="s">
        <v>323</v>
      </c>
      <c r="T20" s="196" t="s">
        <v>324</v>
      </c>
      <c r="U20" s="179">
        <v>6</v>
      </c>
      <c r="V20" s="179">
        <v>4</v>
      </c>
      <c r="W20" s="179">
        <f t="shared" si="1"/>
        <v>24</v>
      </c>
      <c r="X20" s="179" t="str">
        <f t="shared" si="2"/>
        <v>MA</v>
      </c>
      <c r="Y20" s="182" t="str">
        <f t="shared" si="3"/>
        <v>Situación deficiente con exposición continua, o muy deficiente con exposición frecuente. Normalmente la materialización del riesgo ocurre con frecuencia.</v>
      </c>
      <c r="Z20" s="180">
        <v>10</v>
      </c>
      <c r="AA20" s="180">
        <f t="shared" si="4"/>
        <v>240</v>
      </c>
      <c r="AB20" s="183" t="str">
        <f t="shared" si="5"/>
        <v>II</v>
      </c>
      <c r="AC20" s="182" t="str">
        <f t="shared" si="6"/>
        <v>Corregir y adoptar medidas de control de inmediato. Sin embargo suspenda actividades si el nivel de riesgo está por encima o igual de 360.</v>
      </c>
      <c r="AD20" s="184" t="str">
        <f t="shared" si="7"/>
        <v>No aceptable o aceptable con control específico</v>
      </c>
      <c r="AE20" s="188" t="s">
        <v>545</v>
      </c>
      <c r="AF20" s="175" t="s">
        <v>34</v>
      </c>
      <c r="AG20" s="175" t="s">
        <v>34</v>
      </c>
      <c r="AH20" s="187" t="s">
        <v>325</v>
      </c>
      <c r="AI20" s="187" t="s">
        <v>326</v>
      </c>
      <c r="AJ20" s="179" t="s">
        <v>34</v>
      </c>
      <c r="AK20" s="186" t="s">
        <v>35</v>
      </c>
      <c r="AL20" s="109"/>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114.75" customHeight="1" x14ac:dyDescent="0.35">
      <c r="A21" s="35"/>
      <c r="B21" s="264"/>
      <c r="C21" s="264"/>
      <c r="D21" s="264"/>
      <c r="E21" s="292"/>
      <c r="F21" s="292"/>
      <c r="G21" s="31" t="s">
        <v>33</v>
      </c>
      <c r="H21" s="240" t="s">
        <v>45</v>
      </c>
      <c r="I21" s="187" t="s">
        <v>99</v>
      </c>
      <c r="J21" s="187" t="s">
        <v>424</v>
      </c>
      <c r="K21" s="187" t="s">
        <v>400</v>
      </c>
      <c r="L21" s="195">
        <v>2</v>
      </c>
      <c r="M21" s="179">
        <v>0</v>
      </c>
      <c r="N21" s="195">
        <v>0</v>
      </c>
      <c r="O21" s="195">
        <f t="shared" si="0"/>
        <v>2</v>
      </c>
      <c r="P21" s="187" t="s">
        <v>423</v>
      </c>
      <c r="Q21" s="179">
        <v>4</v>
      </c>
      <c r="R21" s="187" t="s">
        <v>202</v>
      </c>
      <c r="S21" s="175" t="s">
        <v>439</v>
      </c>
      <c r="T21" s="175" t="s">
        <v>446</v>
      </c>
      <c r="U21" s="198">
        <v>6</v>
      </c>
      <c r="V21" s="180">
        <v>2</v>
      </c>
      <c r="W21" s="180">
        <f t="shared" si="1"/>
        <v>12</v>
      </c>
      <c r="X21" s="181" t="str">
        <f t="shared" si="2"/>
        <v>A</v>
      </c>
      <c r="Y21" s="182" t="str">
        <f t="shared" si="3"/>
        <v>Situación deficiente con exposición frecuente u ocasional, o bien situación muy deficiente con exposición ocasional o esporádica. La materialización de Riesgo es posible que suceda varias veces en la vida laboral</v>
      </c>
      <c r="Z21" s="180">
        <v>10</v>
      </c>
      <c r="AA21" s="180">
        <f t="shared" si="4"/>
        <v>120</v>
      </c>
      <c r="AB21" s="183" t="str">
        <f t="shared" si="5"/>
        <v>III</v>
      </c>
      <c r="AC21" s="182" t="str">
        <f t="shared" si="6"/>
        <v>Mejorar si es posible. Sería conveniente justificar la intervención y su rentabilidad.</v>
      </c>
      <c r="AD21" s="184" t="str">
        <f t="shared" si="7"/>
        <v>Aceptable</v>
      </c>
      <c r="AE21" s="182" t="s">
        <v>67</v>
      </c>
      <c r="AF21" s="179" t="s">
        <v>34</v>
      </c>
      <c r="AG21" s="179" t="s">
        <v>34</v>
      </c>
      <c r="AH21" s="187" t="s">
        <v>190</v>
      </c>
      <c r="AI21" s="187" t="s">
        <v>447</v>
      </c>
      <c r="AJ21" s="179" t="s">
        <v>34</v>
      </c>
      <c r="AK21" s="186" t="s">
        <v>35</v>
      </c>
      <c r="AL21" s="109"/>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114.75" customHeight="1" x14ac:dyDescent="0.35">
      <c r="A22" s="35"/>
      <c r="B22" s="264"/>
      <c r="C22" s="264"/>
      <c r="D22" s="264"/>
      <c r="E22" s="292"/>
      <c r="F22" s="292"/>
      <c r="G22" s="31" t="s">
        <v>33</v>
      </c>
      <c r="H22" s="244"/>
      <c r="I22" s="187" t="s">
        <v>65</v>
      </c>
      <c r="J22" s="187" t="s">
        <v>416</v>
      </c>
      <c r="K22" s="187" t="s">
        <v>400</v>
      </c>
      <c r="L22" s="195">
        <v>2</v>
      </c>
      <c r="M22" s="179">
        <v>0</v>
      </c>
      <c r="N22" s="195">
        <v>0</v>
      </c>
      <c r="O22" s="195">
        <f t="shared" si="0"/>
        <v>2</v>
      </c>
      <c r="P22" s="187" t="s">
        <v>417</v>
      </c>
      <c r="Q22" s="179">
        <v>1</v>
      </c>
      <c r="R22" s="187" t="s">
        <v>419</v>
      </c>
      <c r="S22" s="187" t="s">
        <v>644</v>
      </c>
      <c r="T22" s="175" t="s">
        <v>445</v>
      </c>
      <c r="U22" s="180">
        <v>6</v>
      </c>
      <c r="V22" s="180">
        <v>2</v>
      </c>
      <c r="W22" s="180">
        <f t="shared" si="1"/>
        <v>12</v>
      </c>
      <c r="X22" s="181" t="str">
        <f t="shared" si="2"/>
        <v>A</v>
      </c>
      <c r="Y22" s="182" t="str">
        <f t="shared" si="3"/>
        <v>Situación deficiente con exposición frecuente u ocasional, o bien situación muy deficiente con exposición ocasional o esporádica. La materialización de Riesgo es posible que suceda varias veces en la vida laboral</v>
      </c>
      <c r="Z22" s="180">
        <v>10</v>
      </c>
      <c r="AA22" s="180">
        <f t="shared" si="4"/>
        <v>120</v>
      </c>
      <c r="AB22" s="183" t="str">
        <f t="shared" si="5"/>
        <v>III</v>
      </c>
      <c r="AC22" s="182" t="str">
        <f t="shared" si="6"/>
        <v>Mejorar si es posible. Sería conveniente justificar la intervención y su rentabilidad.</v>
      </c>
      <c r="AD22" s="184" t="str">
        <f t="shared" si="7"/>
        <v>Aceptable</v>
      </c>
      <c r="AE22" s="188" t="s">
        <v>128</v>
      </c>
      <c r="AF22" s="188" t="s">
        <v>34</v>
      </c>
      <c r="AG22" s="175" t="s">
        <v>202</v>
      </c>
      <c r="AH22" s="187" t="s">
        <v>420</v>
      </c>
      <c r="AI22" s="187" t="s">
        <v>421</v>
      </c>
      <c r="AJ22" s="179" t="s">
        <v>34</v>
      </c>
      <c r="AK22" s="186" t="s">
        <v>35</v>
      </c>
      <c r="AL22" s="109"/>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114.75" customHeight="1" x14ac:dyDescent="0.35">
      <c r="A23" s="35"/>
      <c r="B23" s="264"/>
      <c r="C23" s="264"/>
      <c r="D23" s="264"/>
      <c r="E23" s="292"/>
      <c r="F23" s="292"/>
      <c r="G23" s="31" t="s">
        <v>33</v>
      </c>
      <c r="H23" s="244"/>
      <c r="I23" s="187" t="s">
        <v>65</v>
      </c>
      <c r="J23" s="187" t="s">
        <v>418</v>
      </c>
      <c r="K23" s="187" t="s">
        <v>66</v>
      </c>
      <c r="L23" s="195">
        <v>2</v>
      </c>
      <c r="M23" s="179">
        <v>0</v>
      </c>
      <c r="N23" s="195">
        <v>0</v>
      </c>
      <c r="O23" s="195">
        <f t="shared" si="0"/>
        <v>2</v>
      </c>
      <c r="P23" s="187" t="s">
        <v>412</v>
      </c>
      <c r="Q23" s="179">
        <v>8</v>
      </c>
      <c r="R23" s="175" t="s">
        <v>202</v>
      </c>
      <c r="S23" s="187" t="s">
        <v>413</v>
      </c>
      <c r="T23" s="175" t="s">
        <v>449</v>
      </c>
      <c r="U23" s="198">
        <v>0</v>
      </c>
      <c r="V23" s="180">
        <v>1</v>
      </c>
      <c r="W23" s="180">
        <f t="shared" si="1"/>
        <v>0</v>
      </c>
      <c r="X23" s="181" t="str">
        <f t="shared" si="2"/>
        <v>B</v>
      </c>
      <c r="Y23" s="182" t="str">
        <f t="shared" si="3"/>
        <v>Situación mejorable con exposición ocasional o esporádica, o situación sin anomalía destacable con cualquier nivel de exposición. No es esperable que se materialice el riesgo, aunque puede ser concebible.</v>
      </c>
      <c r="Z23" s="180">
        <v>10</v>
      </c>
      <c r="AA23" s="180">
        <f t="shared" si="4"/>
        <v>0</v>
      </c>
      <c r="AB23" s="183" t="str">
        <f t="shared" si="5"/>
        <v>IV</v>
      </c>
      <c r="AC23" s="182" t="str">
        <f t="shared" si="6"/>
        <v>Mantener las medidas de control existentes, pero se deberían considerar soluciones o mejoras y se deben hacer comprobaciones periódicas para asegurar que el riesgo aún es tolerable.</v>
      </c>
      <c r="AD23" s="184" t="str">
        <f t="shared" si="7"/>
        <v>Aceptable</v>
      </c>
      <c r="AE23" s="188" t="s">
        <v>67</v>
      </c>
      <c r="AF23" s="179" t="s">
        <v>34</v>
      </c>
      <c r="AG23" s="179" t="s">
        <v>34</v>
      </c>
      <c r="AH23" s="187" t="s">
        <v>414</v>
      </c>
      <c r="AI23" s="187" t="s">
        <v>415</v>
      </c>
      <c r="AJ23" s="179" t="s">
        <v>34</v>
      </c>
      <c r="AK23" s="186" t="s">
        <v>35</v>
      </c>
      <c r="AL23" s="109"/>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114.75" customHeight="1" x14ac:dyDescent="0.35">
      <c r="A24" s="35"/>
      <c r="B24" s="264"/>
      <c r="C24" s="264"/>
      <c r="D24" s="264"/>
      <c r="E24" s="292"/>
      <c r="F24" s="292"/>
      <c r="G24" s="31" t="s">
        <v>101</v>
      </c>
      <c r="H24" s="244"/>
      <c r="I24" s="187" t="s">
        <v>48</v>
      </c>
      <c r="J24" s="187" t="s">
        <v>409</v>
      </c>
      <c r="K24" s="187" t="s">
        <v>400</v>
      </c>
      <c r="L24" s="195">
        <v>2</v>
      </c>
      <c r="M24" s="179">
        <v>0</v>
      </c>
      <c r="N24" s="195">
        <v>0</v>
      </c>
      <c r="O24" s="195">
        <f t="shared" si="0"/>
        <v>2</v>
      </c>
      <c r="P24" s="187" t="s">
        <v>417</v>
      </c>
      <c r="Q24" s="179">
        <v>1</v>
      </c>
      <c r="R24" s="187" t="s">
        <v>202</v>
      </c>
      <c r="S24" s="187" t="s">
        <v>202</v>
      </c>
      <c r="T24" s="187" t="s">
        <v>410</v>
      </c>
      <c r="U24" s="180">
        <v>2</v>
      </c>
      <c r="V24" s="180">
        <v>2</v>
      </c>
      <c r="W24" s="180">
        <f t="shared" si="1"/>
        <v>4</v>
      </c>
      <c r="X24" s="181" t="str">
        <f t="shared" si="2"/>
        <v>B</v>
      </c>
      <c r="Y24" s="182" t="str">
        <f t="shared" si="3"/>
        <v>Situación mejorable con exposición ocasional o esporádica, o situación sin anomalía destacable con cualquier nivel de exposición. No es esperable que se materialice el riesgo, aunque puede ser concebible.</v>
      </c>
      <c r="Z24" s="180">
        <v>25</v>
      </c>
      <c r="AA24" s="180">
        <f t="shared" si="4"/>
        <v>100</v>
      </c>
      <c r="AB24" s="183" t="str">
        <f t="shared" si="5"/>
        <v>III</v>
      </c>
      <c r="AC24" s="182" t="str">
        <f t="shared" si="6"/>
        <v>Mejorar si es posible. Sería conveniente justificar la intervención y su rentabilidad.</v>
      </c>
      <c r="AD24" s="184" t="str">
        <f t="shared" si="7"/>
        <v>Aceptable</v>
      </c>
      <c r="AE24" s="182" t="s">
        <v>620</v>
      </c>
      <c r="AF24" s="175" t="s">
        <v>34</v>
      </c>
      <c r="AG24" s="175" t="s">
        <v>34</v>
      </c>
      <c r="AH24" s="187" t="s">
        <v>69</v>
      </c>
      <c r="AI24" s="187" t="s">
        <v>411</v>
      </c>
      <c r="AJ24" s="175" t="s">
        <v>34</v>
      </c>
      <c r="AK24" s="186" t="s">
        <v>35</v>
      </c>
      <c r="AL24" s="109"/>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114.75" customHeight="1" x14ac:dyDescent="0.35">
      <c r="A25" s="35"/>
      <c r="B25" s="264"/>
      <c r="C25" s="264"/>
      <c r="D25" s="264"/>
      <c r="E25" s="292"/>
      <c r="F25" s="292"/>
      <c r="G25" s="31" t="s">
        <v>33</v>
      </c>
      <c r="H25" s="241"/>
      <c r="I25" s="187" t="s">
        <v>274</v>
      </c>
      <c r="J25" s="187" t="s">
        <v>407</v>
      </c>
      <c r="K25" s="187" t="s">
        <v>405</v>
      </c>
      <c r="L25" s="195">
        <v>2</v>
      </c>
      <c r="M25" s="179">
        <v>0</v>
      </c>
      <c r="N25" s="195">
        <v>0</v>
      </c>
      <c r="O25" s="195">
        <f t="shared" si="0"/>
        <v>2</v>
      </c>
      <c r="P25" s="187" t="s">
        <v>406</v>
      </c>
      <c r="Q25" s="179">
        <v>2</v>
      </c>
      <c r="R25" s="175" t="s">
        <v>202</v>
      </c>
      <c r="S25" s="187" t="s">
        <v>452</v>
      </c>
      <c r="T25" s="175" t="s">
        <v>454</v>
      </c>
      <c r="U25" s="198">
        <v>2</v>
      </c>
      <c r="V25" s="180">
        <v>1</v>
      </c>
      <c r="W25" s="180">
        <f t="shared" si="1"/>
        <v>2</v>
      </c>
      <c r="X25" s="181" t="str">
        <f t="shared" si="2"/>
        <v>B</v>
      </c>
      <c r="Y25" s="182" t="str">
        <f t="shared" si="3"/>
        <v>Situación mejorable con exposición ocasional o esporádica, o situación sin anomalía destacable con cualquier nivel de exposición. No es esperable que se materialice el riesgo, aunque puede ser concebible.</v>
      </c>
      <c r="Z25" s="180">
        <v>60</v>
      </c>
      <c r="AA25" s="180">
        <f t="shared" si="4"/>
        <v>120</v>
      </c>
      <c r="AB25" s="183" t="str">
        <f t="shared" si="5"/>
        <v>III</v>
      </c>
      <c r="AC25" s="182" t="str">
        <f t="shared" si="6"/>
        <v>Mejorar si es posible. Sería conveniente justificar la intervención y su rentabilidad.</v>
      </c>
      <c r="AD25" s="184" t="str">
        <f t="shared" si="7"/>
        <v>Aceptable</v>
      </c>
      <c r="AE25" s="175" t="s">
        <v>34</v>
      </c>
      <c r="AF25" s="175" t="s">
        <v>34</v>
      </c>
      <c r="AG25" s="175" t="s">
        <v>34</v>
      </c>
      <c r="AH25" s="187" t="s">
        <v>408</v>
      </c>
      <c r="AI25" s="175" t="s">
        <v>206</v>
      </c>
      <c r="AJ25" s="175" t="s">
        <v>34</v>
      </c>
      <c r="AK25" s="186" t="s">
        <v>35</v>
      </c>
      <c r="AL25" s="109"/>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ht="114.75" customHeight="1" thickBot="1" x14ac:dyDescent="0.25">
      <c r="A26" s="44"/>
      <c r="B26" s="284"/>
      <c r="C26" s="284"/>
      <c r="D26" s="284"/>
      <c r="E26" s="293"/>
      <c r="F26" s="293"/>
      <c r="G26" s="31" t="s">
        <v>33</v>
      </c>
      <c r="H26" s="187" t="s">
        <v>72</v>
      </c>
      <c r="I26" s="187" t="s">
        <v>398</v>
      </c>
      <c r="J26" s="187" t="s">
        <v>399</v>
      </c>
      <c r="K26" s="187" t="s">
        <v>400</v>
      </c>
      <c r="L26" s="195">
        <v>2</v>
      </c>
      <c r="M26" s="179">
        <v>0</v>
      </c>
      <c r="N26" s="195">
        <v>0</v>
      </c>
      <c r="O26" s="195">
        <f t="shared" si="0"/>
        <v>2</v>
      </c>
      <c r="P26" s="187" t="s">
        <v>401</v>
      </c>
      <c r="Q26" s="179">
        <v>8</v>
      </c>
      <c r="R26" s="187" t="s">
        <v>402</v>
      </c>
      <c r="S26" s="187" t="s">
        <v>403</v>
      </c>
      <c r="T26" s="175" t="s">
        <v>469</v>
      </c>
      <c r="U26" s="198">
        <v>2</v>
      </c>
      <c r="V26" s="180">
        <v>1</v>
      </c>
      <c r="W26" s="180">
        <f t="shared" si="1"/>
        <v>2</v>
      </c>
      <c r="X26" s="181" t="str">
        <f t="shared" si="2"/>
        <v>B</v>
      </c>
      <c r="Y26" s="182" t="str">
        <f t="shared" si="3"/>
        <v>Situación mejorable con exposición ocasional o esporádica, o situación sin anomalía destacable con cualquier nivel de exposición. No es esperable que se materialice el riesgo, aunque puede ser concebible.</v>
      </c>
      <c r="Z26" s="180">
        <v>10</v>
      </c>
      <c r="AA26" s="180">
        <f t="shared" si="4"/>
        <v>20</v>
      </c>
      <c r="AB26" s="183" t="str">
        <f t="shared" si="5"/>
        <v>IV</v>
      </c>
      <c r="AC26" s="182" t="str">
        <f t="shared" si="6"/>
        <v>Mantener las medidas de control existentes, pero se deberían considerar soluciones o mejoras y se deben hacer comprobaciones periódicas para asegurar que el riesgo aún es tolerable.</v>
      </c>
      <c r="AD26" s="184" t="str">
        <f t="shared" si="7"/>
        <v>Aceptable</v>
      </c>
      <c r="AE26" s="182" t="s">
        <v>623</v>
      </c>
      <c r="AF26" s="179" t="s">
        <v>34</v>
      </c>
      <c r="AG26" s="179" t="s">
        <v>34</v>
      </c>
      <c r="AH26" s="187" t="s">
        <v>73</v>
      </c>
      <c r="AI26" s="187" t="s">
        <v>404</v>
      </c>
      <c r="AJ26" s="179" t="s">
        <v>34</v>
      </c>
      <c r="AK26" s="186" t="s">
        <v>624</v>
      </c>
      <c r="AL26" s="120"/>
    </row>
    <row r="27" spans="1:64" ht="114.75" customHeight="1" x14ac:dyDescent="0.2">
      <c r="AE27" s="120"/>
      <c r="AF27" s="120"/>
      <c r="AG27" s="120"/>
      <c r="AH27" s="120"/>
      <c r="AI27" s="121"/>
      <c r="AJ27" s="120"/>
      <c r="AK27" s="120"/>
      <c r="AL27" s="120"/>
    </row>
  </sheetData>
  <mergeCells count="46">
    <mergeCell ref="H19:H20"/>
    <mergeCell ref="H21:H25"/>
    <mergeCell ref="AG9:AG10"/>
    <mergeCell ref="Z9:Z10"/>
    <mergeCell ref="H9:J9"/>
    <mergeCell ref="K9:K10"/>
    <mergeCell ref="L9:O9"/>
    <mergeCell ref="V9:V10"/>
    <mergeCell ref="W9:W10"/>
    <mergeCell ref="X9:X10"/>
    <mergeCell ref="Y9:Y10"/>
    <mergeCell ref="R9:T9"/>
    <mergeCell ref="G14:G17"/>
    <mergeCell ref="H14:H17"/>
    <mergeCell ref="H11:H13"/>
    <mergeCell ref="AJ9:AJ10"/>
    <mergeCell ref="AK9:AK10"/>
    <mergeCell ref="AA9:AA10"/>
    <mergeCell ref="AB9:AB10"/>
    <mergeCell ref="AC9:AC10"/>
    <mergeCell ref="AH9:AH10"/>
    <mergeCell ref="AI9:AI10"/>
    <mergeCell ref="AD9:AD10"/>
    <mergeCell ref="AE9:AE10"/>
    <mergeCell ref="AF9:AF10"/>
    <mergeCell ref="U9:U10"/>
    <mergeCell ref="P9:P10"/>
    <mergeCell ref="Q9:Q10"/>
    <mergeCell ref="B11:B26"/>
    <mergeCell ref="C11:C26"/>
    <mergeCell ref="D11:D26"/>
    <mergeCell ref="E11:E26"/>
    <mergeCell ref="F11:F26"/>
    <mergeCell ref="G9:G10"/>
    <mergeCell ref="B5:T5"/>
    <mergeCell ref="U5:AK5"/>
    <mergeCell ref="B7:T8"/>
    <mergeCell ref="U7:AC8"/>
    <mergeCell ref="AD7:AD8"/>
    <mergeCell ref="AE7:AK7"/>
    <mergeCell ref="AE8:AK8"/>
    <mergeCell ref="B9:B10"/>
    <mergeCell ref="C9:C10"/>
    <mergeCell ref="D9:D10"/>
    <mergeCell ref="E9:E10"/>
    <mergeCell ref="F9:F10"/>
  </mergeCells>
  <conditionalFormatting sqref="AB684:AF684 AE516:AF516 AE504:AF504 AE236:AF236 AB52:AF52 AB37:AF37 AB31:AF34 AB35:AE36 AB46:AF49 AB38:AE45 AB50:AE51 AB64:AF65 AB53:AE63 AB67:AF67 AB66:AE66 AB77:AF78 AB68:AE76 AB80:AF80 AB79:AE79 AB92:AF93 AB81:AE91 AB95:AF95 AB94:AE94 AB96:AE105 AF91 AF105:AF106 AE108:AF108 AE106:AE107 AE109:AE118 AF118 AE119:AF120 AE122:AF122 AE121 AE123:AE132 AF132 AE133:AF134 AE136:AF136 AE135 AE137:AE146 AF146 AE147:AF148 AE150:AF150 AE149 AE151:AE160 AF160 AB106:AD160 AB161:AF233 AE248:AF249 AE251:AF251 AE250 AE252:AE261 AF261 AB262:AF262 AE263:AF501 AE502:AE503 AE505:AE515 AB263:AD516 AB517:AF602 AB679:AF679 AB614:AF615 AB605:AF605 AB603:AE604 AB606:AE613 AB617:AF676 AB616:AE616 AB677:AE678 AB680:AE683 AB688:AF689 AB685:AE687 AB691:AF751 AB690:AE690 AB234:AE235 AE237:AE247 AB236:AD261 AB14:AD14 AB27:AE30">
    <cfRule type="cellIs" dxfId="3010" priority="221" stopIfTrue="1" operator="equal">
      <formula>"I"</formula>
    </cfRule>
    <cfRule type="cellIs" dxfId="3009" priority="222" stopIfTrue="1" operator="equal">
      <formula>"II"</formula>
    </cfRule>
    <cfRule type="cellIs" dxfId="3008" priority="223" stopIfTrue="1" operator="between">
      <formula>"III"</formula>
      <formula>"IV"</formula>
    </cfRule>
  </conditionalFormatting>
  <conditionalFormatting sqref="AD684:AF684 AE516:AF516 AE504:AF504 AD236:AF236 AD234:AE235 AD237:AE248 AD52:AF52 AD37:AF37 AD31:AF34 AD35:AE36 AD46:AF49 AD38:AE45 AD50:AE51 AD64:AF65 AD53:AE63 AD67:AF67 AD66:AE66 AD77:AF78 AD68:AE76 AD80:AF80 AD79:AE79 AD92:AF93 AD81:AE91 AD95:AF95 AD94:AE94 AD96:AE105 AF91 AF105:AF106 AE108:AF108 AE106:AE107 AE109:AE118 AF118 AE119:AF120 AE122:AF122 AE121 AE123:AE132 AF132 AE133:AF134 AE136:AF136 AE135 AE137:AE146 AF146 AE147:AF148 AE150:AF150 AE149 AE151:AE160 AF160 AD106:AD160 AD161:AF233 AF248:AF249 AE251:AF251 AE249:AE250 AE252:AE261 AF261 AD249:AD261 AD262:AF262 AE263:AF501 AE502:AE503 AE505:AE515 AD263:AD516 AD517:AF602 AD679:AF679 AD614:AF615 AD605:AF605 AD603:AE604 AD606:AE613 AD617:AF676 AD616:AE616 AD677:AE678 AD680:AE683 AD688:AF689 AD685:AE687 AD691:AF751 AD690:AE690 AD14 AD27:AE30">
    <cfRule type="cellIs" dxfId="3007" priority="219" stopIfTrue="1" operator="equal">
      <formula>"Aceptable"</formula>
    </cfRule>
    <cfRule type="cellIs" dxfId="3006" priority="220" stopIfTrue="1" operator="equal">
      <formula>"No aceptable"</formula>
    </cfRule>
  </conditionalFormatting>
  <conditionalFormatting sqref="AD14 AD27:AD751">
    <cfRule type="containsText" dxfId="3005" priority="216" stopIfTrue="1" operator="containsText" text="No aceptable o aceptable con control específico">
      <formula>NOT(ISERROR(SEARCH("No aceptable o aceptable con control específico",AD14)))</formula>
    </cfRule>
    <cfRule type="containsText" dxfId="3004" priority="217" stopIfTrue="1" operator="containsText" text="No aceptable">
      <formula>NOT(ISERROR(SEARCH("No aceptable",AD14)))</formula>
    </cfRule>
    <cfRule type="containsText" dxfId="3003" priority="218" stopIfTrue="1" operator="containsText" text="No Aceptable o aceptable con control específico">
      <formula>NOT(ISERROR(SEARCH("No Aceptable o aceptable con control específico",AD14)))</formula>
    </cfRule>
  </conditionalFormatting>
  <conditionalFormatting sqref="AD11">
    <cfRule type="containsText" dxfId="3002" priority="208" stopIfTrue="1" operator="containsText" text="No aceptable o aceptable con control específico">
      <formula>NOT(ISERROR(SEARCH("No aceptable o aceptable con control específico",AD11)))</formula>
    </cfRule>
    <cfRule type="containsText" dxfId="3001" priority="209" stopIfTrue="1" operator="containsText" text="No aceptable">
      <formula>NOT(ISERROR(SEARCH("No aceptable",AD11)))</formula>
    </cfRule>
    <cfRule type="containsText" dxfId="3000" priority="210" stopIfTrue="1" operator="containsText" text="No Aceptable o aceptable con control específico">
      <formula>NOT(ISERROR(SEARCH("No Aceptable o aceptable con control específico",AD11)))</formula>
    </cfRule>
  </conditionalFormatting>
  <conditionalFormatting sqref="AD11">
    <cfRule type="cellIs" dxfId="2999" priority="211" stopIfTrue="1" operator="equal">
      <formula>"Aceptable"</formula>
    </cfRule>
    <cfRule type="cellIs" dxfId="2998" priority="212" stopIfTrue="1" operator="equal">
      <formula>"No aceptable"</formula>
    </cfRule>
  </conditionalFormatting>
  <conditionalFormatting sqref="AD12">
    <cfRule type="cellIs" dxfId="2997" priority="203" stopIfTrue="1" operator="equal">
      <formula>"Aceptable"</formula>
    </cfRule>
    <cfRule type="cellIs" dxfId="2996" priority="204" stopIfTrue="1" operator="equal">
      <formula>"No aceptable"</formula>
    </cfRule>
  </conditionalFormatting>
  <conditionalFormatting sqref="AD12">
    <cfRule type="containsText" dxfId="2995" priority="200" stopIfTrue="1" operator="containsText" text="No aceptable o aceptable con control específico">
      <formula>NOT(ISERROR(SEARCH("No aceptable o aceptable con control específico",AD12)))</formula>
    </cfRule>
    <cfRule type="containsText" dxfId="2994" priority="201" stopIfTrue="1" operator="containsText" text="No aceptable">
      <formula>NOT(ISERROR(SEARCH("No aceptable",AD12)))</formula>
    </cfRule>
    <cfRule type="containsText" dxfId="2993" priority="202" stopIfTrue="1" operator="containsText" text="No Aceptable o aceptable con control específico">
      <formula>NOT(ISERROR(SEARCH("No Aceptable o aceptable con control específico",AD12)))</formula>
    </cfRule>
  </conditionalFormatting>
  <conditionalFormatting sqref="AD23 AD25:AD26">
    <cfRule type="cellIs" dxfId="2992" priority="195" stopIfTrue="1" operator="equal">
      <formula>"Aceptable"</formula>
    </cfRule>
    <cfRule type="cellIs" dxfId="2991" priority="196" stopIfTrue="1" operator="equal">
      <formula>"No aceptable"</formula>
    </cfRule>
  </conditionalFormatting>
  <conditionalFormatting sqref="AD23 AD25:AD26">
    <cfRule type="containsText" dxfId="2990" priority="192" stopIfTrue="1" operator="containsText" text="No aceptable o aceptable con control específico">
      <formula>NOT(ISERROR(SEARCH("No aceptable o aceptable con control específico",AD23)))</formula>
    </cfRule>
    <cfRule type="containsText" dxfId="2989" priority="193" stopIfTrue="1" operator="containsText" text="No aceptable">
      <formula>NOT(ISERROR(SEARCH("No aceptable",AD23)))</formula>
    </cfRule>
    <cfRule type="containsText" dxfId="2988" priority="194" stopIfTrue="1" operator="containsText" text="No Aceptable o aceptable con control específico">
      <formula>NOT(ISERROR(SEARCH("No Aceptable o aceptable con control específico",AD23)))</formula>
    </cfRule>
  </conditionalFormatting>
  <conditionalFormatting sqref="AD21">
    <cfRule type="cellIs" dxfId="2987" priority="182" stopIfTrue="1" operator="equal">
      <formula>"Aceptable"</formula>
    </cfRule>
    <cfRule type="cellIs" dxfId="2986" priority="183" stopIfTrue="1" operator="equal">
      <formula>"No aceptable"</formula>
    </cfRule>
  </conditionalFormatting>
  <conditionalFormatting sqref="AD21">
    <cfRule type="containsText" dxfId="2985" priority="179" stopIfTrue="1" operator="containsText" text="No aceptable o aceptable con control específico">
      <formula>NOT(ISERROR(SEARCH("No aceptable o aceptable con control específico",AD21)))</formula>
    </cfRule>
    <cfRule type="containsText" dxfId="2984" priority="180" stopIfTrue="1" operator="containsText" text="No aceptable">
      <formula>NOT(ISERROR(SEARCH("No aceptable",AD21)))</formula>
    </cfRule>
    <cfRule type="containsText" dxfId="2983" priority="181" stopIfTrue="1" operator="containsText" text="No Aceptable o aceptable con control específico">
      <formula>NOT(ISERROR(SEARCH("No Aceptable o aceptable con control específico",AD21)))</formula>
    </cfRule>
  </conditionalFormatting>
  <conditionalFormatting sqref="AD22">
    <cfRule type="cellIs" dxfId="2982" priority="174" stopIfTrue="1" operator="equal">
      <formula>"Aceptable"</formula>
    </cfRule>
    <cfRule type="cellIs" dxfId="2981" priority="175" stopIfTrue="1" operator="equal">
      <formula>"No aceptable"</formula>
    </cfRule>
  </conditionalFormatting>
  <conditionalFormatting sqref="AD22">
    <cfRule type="containsText" dxfId="2980" priority="171" stopIfTrue="1" operator="containsText" text="No aceptable o aceptable con control específico">
      <formula>NOT(ISERROR(SEARCH("No aceptable o aceptable con control específico",AD22)))</formula>
    </cfRule>
    <cfRule type="containsText" dxfId="2979" priority="172" stopIfTrue="1" operator="containsText" text="No aceptable">
      <formula>NOT(ISERROR(SEARCH("No aceptable",AD22)))</formula>
    </cfRule>
    <cfRule type="containsText" dxfId="2978" priority="173" stopIfTrue="1" operator="containsText" text="No Aceptable o aceptable con control específico">
      <formula>NOT(ISERROR(SEARCH("No Aceptable o aceptable con control específico",AD22)))</formula>
    </cfRule>
  </conditionalFormatting>
  <conditionalFormatting sqref="AD24">
    <cfRule type="containsText" dxfId="2977" priority="158" stopIfTrue="1" operator="containsText" text="No aceptable o aceptable con control específico">
      <formula>NOT(ISERROR(SEARCH("No aceptable o aceptable con control específico",AD24)))</formula>
    </cfRule>
    <cfRule type="containsText" dxfId="2976" priority="159" stopIfTrue="1" operator="containsText" text="No aceptable">
      <formula>NOT(ISERROR(SEARCH("No aceptable",AD24)))</formula>
    </cfRule>
    <cfRule type="containsText" dxfId="2975" priority="160" stopIfTrue="1" operator="containsText" text="No Aceptable o aceptable con control específico">
      <formula>NOT(ISERROR(SEARCH("No Aceptable o aceptable con control específico",AD24)))</formula>
    </cfRule>
  </conditionalFormatting>
  <conditionalFormatting sqref="AD24">
    <cfRule type="cellIs" dxfId="2974" priority="161" stopIfTrue="1" operator="equal">
      <formula>"Aceptable"</formula>
    </cfRule>
    <cfRule type="cellIs" dxfId="2973" priority="162" stopIfTrue="1" operator="equal">
      <formula>"No aceptable"</formula>
    </cfRule>
  </conditionalFormatting>
  <conditionalFormatting sqref="AD13">
    <cfRule type="cellIs" dxfId="2972" priority="153" stopIfTrue="1" operator="equal">
      <formula>"Aceptable"</formula>
    </cfRule>
    <cfRule type="cellIs" dxfId="2971" priority="154" stopIfTrue="1" operator="equal">
      <formula>"No aceptable"</formula>
    </cfRule>
  </conditionalFormatting>
  <conditionalFormatting sqref="AD13">
    <cfRule type="containsText" dxfId="2970" priority="150" stopIfTrue="1" operator="containsText" text="No aceptable o aceptable con control específico">
      <formula>NOT(ISERROR(SEARCH("No aceptable o aceptable con control específico",AD13)))</formula>
    </cfRule>
    <cfRule type="containsText" dxfId="2969" priority="151" stopIfTrue="1" operator="containsText" text="No aceptable">
      <formula>NOT(ISERROR(SEARCH("No aceptable",AD13)))</formula>
    </cfRule>
    <cfRule type="containsText" dxfId="2968" priority="152" stopIfTrue="1" operator="containsText" text="No Aceptable o aceptable con control específico">
      <formula>NOT(ISERROR(SEARCH("No Aceptable o aceptable con control específico",AD13)))</formula>
    </cfRule>
  </conditionalFormatting>
  <conditionalFormatting sqref="AD17">
    <cfRule type="containsText" dxfId="2967" priority="145" stopIfTrue="1" operator="containsText" text="No aceptable o aceptable con control específico">
      <formula>NOT(ISERROR(SEARCH("No aceptable o aceptable con control específico",AD17)))</formula>
    </cfRule>
    <cfRule type="containsText" dxfId="2966" priority="146" stopIfTrue="1" operator="containsText" text="No aceptable">
      <formula>NOT(ISERROR(SEARCH("No aceptable",AD17)))</formula>
    </cfRule>
    <cfRule type="containsText" dxfId="2965" priority="147" stopIfTrue="1" operator="containsText" text="No Aceptable o aceptable con control específico">
      <formula>NOT(ISERROR(SEARCH("No Aceptable o aceptable con control específico",AD17)))</formula>
    </cfRule>
  </conditionalFormatting>
  <conditionalFormatting sqref="AD17">
    <cfRule type="cellIs" dxfId="2964" priority="148" stopIfTrue="1" operator="equal">
      <formula>"Aceptable"</formula>
    </cfRule>
    <cfRule type="cellIs" dxfId="2963" priority="149" stopIfTrue="1" operator="equal">
      <formula>"No aceptable"</formula>
    </cfRule>
  </conditionalFormatting>
  <conditionalFormatting sqref="AB11">
    <cfRule type="cellIs" dxfId="2962" priority="137" stopIfTrue="1" operator="equal">
      <formula>"I"</formula>
    </cfRule>
    <cfRule type="cellIs" dxfId="2961" priority="138" stopIfTrue="1" operator="equal">
      <formula>"II"</formula>
    </cfRule>
    <cfRule type="cellIs" dxfId="2960" priority="139" stopIfTrue="1" operator="between">
      <formula>"III"</formula>
      <formula>"IV"</formula>
    </cfRule>
  </conditionalFormatting>
  <conditionalFormatting sqref="AB12">
    <cfRule type="cellIs" dxfId="2959" priority="134" stopIfTrue="1" operator="equal">
      <formula>"I"</formula>
    </cfRule>
    <cfRule type="cellIs" dxfId="2958" priority="135" stopIfTrue="1" operator="equal">
      <formula>"II"</formula>
    </cfRule>
    <cfRule type="cellIs" dxfId="2957" priority="136" stopIfTrue="1" operator="between">
      <formula>"III"</formula>
      <formula>"IV"</formula>
    </cfRule>
  </conditionalFormatting>
  <conditionalFormatting sqref="AB13">
    <cfRule type="cellIs" dxfId="2956" priority="131" stopIfTrue="1" operator="equal">
      <formula>"I"</formula>
    </cfRule>
    <cfRule type="cellIs" dxfId="2955" priority="132" stopIfTrue="1" operator="equal">
      <formula>"II"</formula>
    </cfRule>
    <cfRule type="cellIs" dxfId="2954" priority="133" stopIfTrue="1" operator="between">
      <formula>"III"</formula>
      <formula>"IV"</formula>
    </cfRule>
  </conditionalFormatting>
  <conditionalFormatting sqref="AB17">
    <cfRule type="cellIs" dxfId="2953" priority="128" stopIfTrue="1" operator="equal">
      <formula>"I"</formula>
    </cfRule>
    <cfRule type="cellIs" dxfId="2952" priority="129" stopIfTrue="1" operator="equal">
      <formula>"II"</formula>
    </cfRule>
    <cfRule type="cellIs" dxfId="2951" priority="130" stopIfTrue="1" operator="between">
      <formula>"III"</formula>
      <formula>"IV"</formula>
    </cfRule>
  </conditionalFormatting>
  <conditionalFormatting sqref="AB21">
    <cfRule type="cellIs" dxfId="2950" priority="122" stopIfTrue="1" operator="equal">
      <formula>"I"</formula>
    </cfRule>
    <cfRule type="cellIs" dxfId="2949" priority="123" stopIfTrue="1" operator="equal">
      <formula>"II"</formula>
    </cfRule>
    <cfRule type="cellIs" dxfId="2948" priority="124" stopIfTrue="1" operator="between">
      <formula>"III"</formula>
      <formula>"IV"</formula>
    </cfRule>
  </conditionalFormatting>
  <conditionalFormatting sqref="AB22">
    <cfRule type="cellIs" dxfId="2947" priority="119" stopIfTrue="1" operator="equal">
      <formula>"I"</formula>
    </cfRule>
    <cfRule type="cellIs" dxfId="2946" priority="120" stopIfTrue="1" operator="equal">
      <formula>"II"</formula>
    </cfRule>
    <cfRule type="cellIs" dxfId="2945" priority="121" stopIfTrue="1" operator="between">
      <formula>"III"</formula>
      <formula>"IV"</formula>
    </cfRule>
  </conditionalFormatting>
  <conditionalFormatting sqref="AB23">
    <cfRule type="cellIs" dxfId="2944" priority="116" stopIfTrue="1" operator="equal">
      <formula>"I"</formula>
    </cfRule>
    <cfRule type="cellIs" dxfId="2943" priority="117" stopIfTrue="1" operator="equal">
      <formula>"II"</formula>
    </cfRule>
    <cfRule type="cellIs" dxfId="2942" priority="118" stopIfTrue="1" operator="between">
      <formula>"III"</formula>
      <formula>"IV"</formula>
    </cfRule>
  </conditionalFormatting>
  <conditionalFormatting sqref="AB24">
    <cfRule type="cellIs" dxfId="2941" priority="113" stopIfTrue="1" operator="equal">
      <formula>"I"</formula>
    </cfRule>
    <cfRule type="cellIs" dxfId="2940" priority="114" stopIfTrue="1" operator="equal">
      <formula>"II"</formula>
    </cfRule>
    <cfRule type="cellIs" dxfId="2939" priority="115" stopIfTrue="1" operator="between">
      <formula>"III"</formula>
      <formula>"IV"</formula>
    </cfRule>
  </conditionalFormatting>
  <conditionalFormatting sqref="AB25">
    <cfRule type="cellIs" dxfId="2938" priority="110" stopIfTrue="1" operator="equal">
      <formula>"I"</formula>
    </cfRule>
    <cfRule type="cellIs" dxfId="2937" priority="111" stopIfTrue="1" operator="equal">
      <formula>"II"</formula>
    </cfRule>
    <cfRule type="cellIs" dxfId="2936" priority="112" stopIfTrue="1" operator="between">
      <formula>"III"</formula>
      <formula>"IV"</formula>
    </cfRule>
  </conditionalFormatting>
  <conditionalFormatting sqref="AB26">
    <cfRule type="cellIs" dxfId="2935" priority="107" stopIfTrue="1" operator="equal">
      <formula>"I"</formula>
    </cfRule>
    <cfRule type="cellIs" dxfId="2934" priority="108" stopIfTrue="1" operator="equal">
      <formula>"II"</formula>
    </cfRule>
    <cfRule type="cellIs" dxfId="2933" priority="109" stopIfTrue="1" operator="between">
      <formula>"III"</formula>
      <formula>"IV"</formula>
    </cfRule>
  </conditionalFormatting>
  <conditionalFormatting sqref="AE15">
    <cfRule type="cellIs" dxfId="2932" priority="99" stopIfTrue="1" operator="equal">
      <formula>"I"</formula>
    </cfRule>
    <cfRule type="cellIs" dxfId="2931" priority="100" stopIfTrue="1" operator="equal">
      <formula>"II"</formula>
    </cfRule>
    <cfRule type="cellIs" dxfId="2930" priority="101" stopIfTrue="1" operator="between">
      <formula>"III"</formula>
      <formula>"IV"</formula>
    </cfRule>
  </conditionalFormatting>
  <conditionalFormatting sqref="AE15">
    <cfRule type="cellIs" dxfId="2929" priority="97" stopIfTrue="1" operator="equal">
      <formula>"Aceptable"</formula>
    </cfRule>
    <cfRule type="cellIs" dxfId="2928" priority="98" stopIfTrue="1" operator="equal">
      <formula>"No aceptable"</formula>
    </cfRule>
  </conditionalFormatting>
  <conditionalFormatting sqref="AB15:AD15">
    <cfRule type="cellIs" dxfId="2927" priority="94" stopIfTrue="1" operator="equal">
      <formula>"I"</formula>
    </cfRule>
    <cfRule type="cellIs" dxfId="2926" priority="95" stopIfTrue="1" operator="equal">
      <formula>"II"</formula>
    </cfRule>
    <cfRule type="cellIs" dxfId="2925" priority="96" stopIfTrue="1" operator="between">
      <formula>"III"</formula>
      <formula>"IV"</formula>
    </cfRule>
  </conditionalFormatting>
  <conditionalFormatting sqref="AD15">
    <cfRule type="cellIs" dxfId="2924" priority="92" stopIfTrue="1" operator="equal">
      <formula>"Aceptable"</formula>
    </cfRule>
    <cfRule type="cellIs" dxfId="2923" priority="93" stopIfTrue="1" operator="equal">
      <formula>"No aceptable"</formula>
    </cfRule>
  </conditionalFormatting>
  <conditionalFormatting sqref="AD15">
    <cfRule type="containsText" dxfId="2922" priority="89" stopIfTrue="1" operator="containsText" text="No aceptable o aceptable con control específico">
      <formula>NOT(ISERROR(SEARCH("No aceptable o aceptable con control específico",AD15)))</formula>
    </cfRule>
    <cfRule type="containsText" dxfId="2921" priority="90" stopIfTrue="1" operator="containsText" text="No aceptable">
      <formula>NOT(ISERROR(SEARCH("No aceptable",AD15)))</formula>
    </cfRule>
    <cfRule type="containsText" dxfId="2920" priority="91" stopIfTrue="1" operator="containsText" text="No Aceptable o aceptable con control específico">
      <formula>NOT(ISERROR(SEARCH("No Aceptable o aceptable con control específico",AD15)))</formula>
    </cfRule>
  </conditionalFormatting>
  <conditionalFormatting sqref="AE11:AE12">
    <cfRule type="cellIs" dxfId="2919" priority="86" stopIfTrue="1" operator="equal">
      <formula>"I"</formula>
    </cfRule>
    <cfRule type="cellIs" dxfId="2918" priority="87" stopIfTrue="1" operator="equal">
      <formula>"II"</formula>
    </cfRule>
    <cfRule type="cellIs" dxfId="2917" priority="88" stopIfTrue="1" operator="between">
      <formula>"III"</formula>
      <formula>"IV"</formula>
    </cfRule>
  </conditionalFormatting>
  <conditionalFormatting sqref="AE11:AE12">
    <cfRule type="cellIs" dxfId="2916" priority="84" stopIfTrue="1" operator="equal">
      <formula>"Aceptable"</formula>
    </cfRule>
    <cfRule type="cellIs" dxfId="2915" priority="85" stopIfTrue="1" operator="equal">
      <formula>"No aceptable"</formula>
    </cfRule>
  </conditionalFormatting>
  <conditionalFormatting sqref="AE13">
    <cfRule type="cellIs" dxfId="2914" priority="82" stopIfTrue="1" operator="equal">
      <formula>"Aceptable"</formula>
    </cfRule>
    <cfRule type="cellIs" dxfId="2913" priority="83" stopIfTrue="1" operator="equal">
      <formula>"No aceptable"</formula>
    </cfRule>
  </conditionalFormatting>
  <conditionalFormatting sqref="AE23 AE25">
    <cfRule type="cellIs" dxfId="2912" priority="79" stopIfTrue="1" operator="equal">
      <formula>"I"</formula>
    </cfRule>
    <cfRule type="cellIs" dxfId="2911" priority="80" stopIfTrue="1" operator="equal">
      <formula>"II"</formula>
    </cfRule>
    <cfRule type="cellIs" dxfId="2910" priority="81" stopIfTrue="1" operator="between">
      <formula>"III"</formula>
      <formula>"IV"</formula>
    </cfRule>
  </conditionalFormatting>
  <conditionalFormatting sqref="AE23 AE25">
    <cfRule type="cellIs" dxfId="2909" priority="77" stopIfTrue="1" operator="equal">
      <formula>"Aceptable"</formula>
    </cfRule>
    <cfRule type="cellIs" dxfId="2908" priority="78" stopIfTrue="1" operator="equal">
      <formula>"No aceptable"</formula>
    </cfRule>
  </conditionalFormatting>
  <conditionalFormatting sqref="AE22">
    <cfRule type="cellIs" dxfId="2907" priority="75" stopIfTrue="1" operator="equal">
      <formula>"Aceptable"</formula>
    </cfRule>
    <cfRule type="cellIs" dxfId="2906" priority="76" stopIfTrue="1" operator="equal">
      <formula>"No aceptable"</formula>
    </cfRule>
  </conditionalFormatting>
  <conditionalFormatting sqref="AE21">
    <cfRule type="cellIs" dxfId="2905" priority="72" stopIfTrue="1" operator="equal">
      <formula>"I"</formula>
    </cfRule>
    <cfRule type="cellIs" dxfId="2904" priority="73" stopIfTrue="1" operator="equal">
      <formula>"II"</formula>
    </cfRule>
    <cfRule type="cellIs" dxfId="2903" priority="74" stopIfTrue="1" operator="between">
      <formula>"III"</formula>
      <formula>"IV"</formula>
    </cfRule>
  </conditionalFormatting>
  <conditionalFormatting sqref="AE21">
    <cfRule type="cellIs" dxfId="2902" priority="70" stopIfTrue="1" operator="equal">
      <formula>"Aceptable"</formula>
    </cfRule>
    <cfRule type="cellIs" dxfId="2901" priority="71" stopIfTrue="1" operator="equal">
      <formula>"No aceptable"</formula>
    </cfRule>
  </conditionalFormatting>
  <conditionalFormatting sqref="AE19">
    <cfRule type="cellIs" dxfId="2900" priority="57" stopIfTrue="1" operator="equal">
      <formula>"I"</formula>
    </cfRule>
    <cfRule type="cellIs" dxfId="2899" priority="58" stopIfTrue="1" operator="equal">
      <formula>"II"</formula>
    </cfRule>
    <cfRule type="cellIs" dxfId="2898" priority="59" stopIfTrue="1" operator="between">
      <formula>"III"</formula>
      <formula>"IV"</formula>
    </cfRule>
  </conditionalFormatting>
  <conditionalFormatting sqref="AE19">
    <cfRule type="cellIs" dxfId="2897" priority="55" stopIfTrue="1" operator="equal">
      <formula>"Aceptable"</formula>
    </cfRule>
    <cfRule type="cellIs" dxfId="2896" priority="56" stopIfTrue="1" operator="equal">
      <formula>"No aceptable"</formula>
    </cfRule>
  </conditionalFormatting>
  <conditionalFormatting sqref="AE20">
    <cfRule type="cellIs" dxfId="2895" priority="52" stopIfTrue="1" operator="equal">
      <formula>"I"</formula>
    </cfRule>
    <cfRule type="cellIs" dxfId="2894" priority="53" stopIfTrue="1" operator="equal">
      <formula>"II"</formula>
    </cfRule>
    <cfRule type="cellIs" dxfId="2893" priority="54" stopIfTrue="1" operator="between">
      <formula>"III"</formula>
      <formula>"IV"</formula>
    </cfRule>
  </conditionalFormatting>
  <conditionalFormatting sqref="AE20">
    <cfRule type="cellIs" dxfId="2892" priority="50" stopIfTrue="1" operator="equal">
      <formula>"Aceptable"</formula>
    </cfRule>
    <cfRule type="cellIs" dxfId="2891" priority="51" stopIfTrue="1" operator="equal">
      <formula>"No aceptable"</formula>
    </cfRule>
  </conditionalFormatting>
  <conditionalFormatting sqref="AB18:AD18">
    <cfRule type="cellIs" dxfId="2890" priority="47" stopIfTrue="1" operator="equal">
      <formula>"I"</formula>
    </cfRule>
    <cfRule type="cellIs" dxfId="2889" priority="48" stopIfTrue="1" operator="equal">
      <formula>"II"</formula>
    </cfRule>
    <cfRule type="cellIs" dxfId="2888" priority="49" stopIfTrue="1" operator="between">
      <formula>"III"</formula>
      <formula>"IV"</formula>
    </cfRule>
  </conditionalFormatting>
  <conditionalFormatting sqref="AD18">
    <cfRule type="cellIs" dxfId="2887" priority="45" stopIfTrue="1" operator="equal">
      <formula>"Aceptable"</formula>
    </cfRule>
    <cfRule type="cellIs" dxfId="2886" priority="46" stopIfTrue="1" operator="equal">
      <formula>"No aceptable"</formula>
    </cfRule>
  </conditionalFormatting>
  <conditionalFormatting sqref="AD18">
    <cfRule type="containsText" dxfId="2885" priority="42" stopIfTrue="1" operator="containsText" text="No aceptable o aceptable con control específico">
      <formula>NOT(ISERROR(SEARCH("No aceptable o aceptable con control específico",AD18)))</formula>
    </cfRule>
    <cfRule type="containsText" dxfId="2884" priority="43" stopIfTrue="1" operator="containsText" text="No aceptable">
      <formula>NOT(ISERROR(SEARCH("No aceptable",AD18)))</formula>
    </cfRule>
    <cfRule type="containsText" dxfId="2883" priority="44" stopIfTrue="1" operator="containsText" text="No Aceptable o aceptable con control específico">
      <formula>NOT(ISERROR(SEARCH("No Aceptable o aceptable con control específico",AD18)))</formula>
    </cfRule>
  </conditionalFormatting>
  <conditionalFormatting sqref="AB19:AD20">
    <cfRule type="cellIs" dxfId="2882" priority="39" stopIfTrue="1" operator="equal">
      <formula>"I"</formula>
    </cfRule>
    <cfRule type="cellIs" dxfId="2881" priority="40" stopIfTrue="1" operator="equal">
      <formula>"II"</formula>
    </cfRule>
    <cfRule type="cellIs" dxfId="2880" priority="41" stopIfTrue="1" operator="between">
      <formula>"III"</formula>
      <formula>"IV"</formula>
    </cfRule>
  </conditionalFormatting>
  <conditionalFormatting sqref="AD19:AD20">
    <cfRule type="cellIs" dxfId="2879" priority="37" stopIfTrue="1" operator="equal">
      <formula>"Aceptable"</formula>
    </cfRule>
    <cfRule type="cellIs" dxfId="2878" priority="38" stopIfTrue="1" operator="equal">
      <formula>"No aceptable"</formula>
    </cfRule>
  </conditionalFormatting>
  <conditionalFormatting sqref="AD19:AD20">
    <cfRule type="containsText" dxfId="2877" priority="34" stopIfTrue="1" operator="containsText" text="No aceptable o aceptable con control específico">
      <formula>NOT(ISERROR(SEARCH("No aceptable o aceptable con control específico",AD19)))</formula>
    </cfRule>
    <cfRule type="containsText" dxfId="2876" priority="35" stopIfTrue="1" operator="containsText" text="No aceptable">
      <formula>NOT(ISERROR(SEARCH("No aceptable",AD19)))</formula>
    </cfRule>
    <cfRule type="containsText" dxfId="2875" priority="36" stopIfTrue="1" operator="containsText" text="No Aceptable o aceptable con control específico">
      <formula>NOT(ISERROR(SEARCH("No Aceptable o aceptable con control específico",AD19)))</formula>
    </cfRule>
  </conditionalFormatting>
  <conditionalFormatting sqref="AB16:AC16">
    <cfRule type="cellIs" dxfId="2874" priority="31" stopIfTrue="1" operator="equal">
      <formula>"I"</formula>
    </cfRule>
    <cfRule type="cellIs" dxfId="2873" priority="32" stopIfTrue="1" operator="equal">
      <formula>"II"</formula>
    </cfRule>
    <cfRule type="cellIs" dxfId="2872" priority="33" stopIfTrue="1" operator="between">
      <formula>"III"</formula>
      <formula>"IV"</formula>
    </cfRule>
  </conditionalFormatting>
  <conditionalFormatting sqref="AD16">
    <cfRule type="cellIs" dxfId="2871" priority="28" stopIfTrue="1" operator="equal">
      <formula>"I"</formula>
    </cfRule>
    <cfRule type="cellIs" dxfId="2870" priority="29" stopIfTrue="1" operator="equal">
      <formula>"II"</formula>
    </cfRule>
    <cfRule type="cellIs" dxfId="2869" priority="30" stopIfTrue="1" operator="between">
      <formula>"III"</formula>
      <formula>"IV"</formula>
    </cfRule>
  </conditionalFormatting>
  <conditionalFormatting sqref="AD16">
    <cfRule type="cellIs" dxfId="2868" priority="26" stopIfTrue="1" operator="equal">
      <formula>"Aceptable"</formula>
    </cfRule>
    <cfRule type="cellIs" dxfId="2867" priority="27" stopIfTrue="1" operator="equal">
      <formula>"No aceptable"</formula>
    </cfRule>
  </conditionalFormatting>
  <conditionalFormatting sqref="AD16">
    <cfRule type="containsText" dxfId="2866" priority="23" stopIfTrue="1" operator="containsText" text="No aceptable o aceptable con control específico">
      <formula>NOT(ISERROR(SEARCH("No aceptable o aceptable con control específico",AD16)))</formula>
    </cfRule>
    <cfRule type="containsText" dxfId="2865" priority="24" stopIfTrue="1" operator="containsText" text="No aceptable">
      <formula>NOT(ISERROR(SEARCH("No aceptable",AD16)))</formula>
    </cfRule>
    <cfRule type="containsText" dxfId="2864" priority="25" stopIfTrue="1" operator="containsText" text="No Aceptable o aceptable con control específico">
      <formula>NOT(ISERROR(SEARCH("No Aceptable o aceptable con control específico",AD16)))</formula>
    </cfRule>
  </conditionalFormatting>
  <conditionalFormatting sqref="AD16">
    <cfRule type="containsText" dxfId="2863" priority="21" stopIfTrue="1" operator="containsText" text="No aceptable">
      <formula>NOT(ISERROR(SEARCH("No aceptable",AD16)))</formula>
    </cfRule>
    <cfRule type="containsText" dxfId="2862" priority="22" stopIfTrue="1" operator="containsText" text="No Aceptable o aceptable con control específico">
      <formula>NOT(ISERROR(SEARCH("No Aceptable o aceptable con control específico",AD16)))</formula>
    </cfRule>
  </conditionalFormatting>
  <conditionalFormatting sqref="AE24">
    <cfRule type="cellIs" dxfId="2861" priority="8" stopIfTrue="1" operator="equal">
      <formula>"I"</formula>
    </cfRule>
    <cfRule type="cellIs" dxfId="2860" priority="9" stopIfTrue="1" operator="equal">
      <formula>"II"</formula>
    </cfRule>
    <cfRule type="cellIs" dxfId="2859" priority="10" stopIfTrue="1" operator="between">
      <formula>"III"</formula>
      <formula>"IV"</formula>
    </cfRule>
  </conditionalFormatting>
  <conditionalFormatting sqref="AE24">
    <cfRule type="cellIs" dxfId="2858" priority="6" stopIfTrue="1" operator="equal">
      <formula>"Aceptable"</formula>
    </cfRule>
    <cfRule type="cellIs" dxfId="2857" priority="7" stopIfTrue="1" operator="equal">
      <formula>"No aceptable"</formula>
    </cfRule>
  </conditionalFormatting>
  <conditionalFormatting sqref="AE18">
    <cfRule type="cellIs" dxfId="2856" priority="13" stopIfTrue="1" operator="equal">
      <formula>"I"</formula>
    </cfRule>
    <cfRule type="cellIs" dxfId="2855" priority="14" stopIfTrue="1" operator="equal">
      <formula>"II"</formula>
    </cfRule>
    <cfRule type="cellIs" dxfId="2854" priority="15" stopIfTrue="1" operator="between">
      <formula>"III"</formula>
      <formula>"IV"</formula>
    </cfRule>
  </conditionalFormatting>
  <conditionalFormatting sqref="AE18">
    <cfRule type="cellIs" dxfId="2853" priority="11" stopIfTrue="1" operator="equal">
      <formula>"Aceptable"</formula>
    </cfRule>
    <cfRule type="cellIs" dxfId="2852" priority="12" stopIfTrue="1" operator="equal">
      <formula>"No aceptable"</formula>
    </cfRule>
  </conditionalFormatting>
  <conditionalFormatting sqref="AE26">
    <cfRule type="cellIs" dxfId="2851" priority="3" stopIfTrue="1" operator="equal">
      <formula>"I"</formula>
    </cfRule>
    <cfRule type="cellIs" dxfId="2850" priority="4" stopIfTrue="1" operator="equal">
      <formula>"II"</formula>
    </cfRule>
    <cfRule type="cellIs" dxfId="2849" priority="5" stopIfTrue="1" operator="between">
      <formula>"III"</formula>
      <formula>"IV"</formula>
    </cfRule>
  </conditionalFormatting>
  <conditionalFormatting sqref="AE26">
    <cfRule type="cellIs" dxfId="2848" priority="1" stopIfTrue="1" operator="equal">
      <formula>"Aceptable"</formula>
    </cfRule>
    <cfRule type="cellIs" dxfId="2847" priority="2" stopIfTrue="1" operator="equal">
      <formula>"No aceptable"</formula>
    </cfRule>
  </conditionalFormatting>
  <dataValidations count="4">
    <dataValidation allowBlank="1" sqref="AA11:AA26" xr:uid="{00000000-0002-0000-0B00-000000000000}"/>
    <dataValidation type="list" allowBlank="1" showInputMessage="1" showErrorMessage="1" prompt="10 = Muy Alto_x000a_6 = Alto_x000a_2 = Medio_x000a_0 = Bajo" sqref="U11:U26" xr:uid="{00000000-0002-0000-0B00-000001000000}">
      <formula1>"10, 6, 2, 0, "</formula1>
    </dataValidation>
    <dataValidation type="list" allowBlank="1" showInputMessage="1" prompt="4 = Continua_x000a_3 = Frecuente_x000a_2 = Ocasional_x000a_1 = Esporádica" sqref="V11:V26" xr:uid="{00000000-0002-0000-0B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6" xr:uid="{00000000-0002-0000-0B00-000003000000}">
      <formula1>"100,60,25,10"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BL28"/>
  <sheetViews>
    <sheetView topLeftCell="S1" zoomScale="80" zoomScaleNormal="80" workbookViewId="0">
      <selection activeCell="AM18" sqref="AM18"/>
    </sheetView>
  </sheetViews>
  <sheetFormatPr baseColWidth="10" defaultRowHeight="67.5" customHeight="1" x14ac:dyDescent="0.2"/>
  <cols>
    <col min="1" max="1" width="1.85546875" customWidth="1"/>
    <col min="2" max="2" width="5.7109375" customWidth="1"/>
    <col min="3" max="3" width="5.28515625" customWidth="1"/>
    <col min="4" max="4" width="5.7109375" customWidth="1"/>
    <col min="5" max="5" width="7.5703125" customWidth="1"/>
    <col min="6" max="6" width="17.85546875" customWidth="1"/>
    <col min="7" max="7" width="8.28515625" customWidth="1"/>
    <col min="8" max="11" width="20.28515625" customWidth="1"/>
    <col min="12" max="15" width="5.140625" customWidth="1"/>
    <col min="16" max="16" width="18.5703125" customWidth="1"/>
    <col min="17" max="17" width="5.7109375" customWidth="1"/>
    <col min="18" max="20" width="20.140625" customWidth="1"/>
    <col min="21" max="21" width="5" customWidth="1"/>
    <col min="22" max="22" width="5.42578125" customWidth="1"/>
    <col min="23" max="23" width="8.140625" customWidth="1"/>
    <col min="24" max="24" width="6.7109375" customWidth="1"/>
    <col min="25" max="25" width="17.28515625" customWidth="1"/>
    <col min="26" max="26" width="7.7109375" customWidth="1"/>
    <col min="27" max="27" width="8.140625" customWidth="1"/>
    <col min="28" max="28" width="7.28515625" customWidth="1"/>
    <col min="29" max="29" width="14.42578125" customWidth="1"/>
    <col min="30" max="30" width="12.7109375" customWidth="1"/>
    <col min="31" max="31" width="16.42578125" customWidth="1"/>
    <col min="32" max="32" width="10.140625" customWidth="1"/>
    <col min="33" max="33" width="13" customWidth="1"/>
    <col min="34" max="34" width="13.5703125" customWidth="1"/>
    <col min="35" max="35" width="21.5703125" customWidth="1"/>
    <col min="36" max="36" width="18.5703125" customWidth="1"/>
    <col min="37" max="37" width="19.28515625" customWidth="1"/>
  </cols>
  <sheetData>
    <row r="1" spans="1:64" s="3" customFormat="1" ht="28.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row>
    <row r="2" spans="1:64" s="3" customFormat="1" ht="28.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row>
    <row r="3" spans="1:64" s="3" customFormat="1" ht="28.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row>
    <row r="4" spans="1:64" s="3" customFormat="1" ht="28.5" customHeight="1" x14ac:dyDescent="0.3">
      <c r="E4" s="4"/>
      <c r="H4" s="5"/>
      <c r="AF4" s="4"/>
      <c r="AG4" s="4"/>
      <c r="AH4" s="4"/>
      <c r="AJ4" s="5"/>
    </row>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132.75" customHeight="1" x14ac:dyDescent="0.35">
      <c r="A11" s="34"/>
      <c r="B11" s="283" t="s">
        <v>162</v>
      </c>
      <c r="C11" s="283" t="s">
        <v>239</v>
      </c>
      <c r="D11" s="283" t="s">
        <v>233</v>
      </c>
      <c r="E11" s="297" t="s">
        <v>235</v>
      </c>
      <c r="F11" s="297" t="s">
        <v>232</v>
      </c>
      <c r="G11" s="238" t="s">
        <v>42</v>
      </c>
      <c r="H11" s="240" t="s">
        <v>36</v>
      </c>
      <c r="I11" s="175" t="s">
        <v>46</v>
      </c>
      <c r="J11" s="176" t="s">
        <v>354</v>
      </c>
      <c r="K11" s="176" t="s">
        <v>355</v>
      </c>
      <c r="L11" s="195">
        <v>1</v>
      </c>
      <c r="M11" s="179">
        <v>3</v>
      </c>
      <c r="N11" s="195">
        <v>0</v>
      </c>
      <c r="O11" s="195">
        <f>SUM(L11:N11)</f>
        <v>4</v>
      </c>
      <c r="P11" s="176" t="s">
        <v>356</v>
      </c>
      <c r="Q11" s="179">
        <v>8</v>
      </c>
      <c r="R11" s="176" t="s">
        <v>603</v>
      </c>
      <c r="S11" s="176" t="s">
        <v>358</v>
      </c>
      <c r="T11" s="176" t="s">
        <v>357</v>
      </c>
      <c r="U11" s="180">
        <v>2</v>
      </c>
      <c r="V11" s="180">
        <v>4</v>
      </c>
      <c r="W11" s="180">
        <f>V11*U11</f>
        <v>8</v>
      </c>
      <c r="X11" s="181" t="str">
        <f>+IF(AND(U11*V11&gt;=24,U11*V11&lt;=40),"MA",IF(AND(U11*V11&gt;=10,U11*V11&lt;=20),"A",IF(AND(U11*V11&gt;=6,U11*V11&lt;=8),"M",IF(AND(U11*V11&gt;=0,U11*V11&lt;=4),"B",""))))</f>
        <v>M</v>
      </c>
      <c r="Y11" s="182"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8" t="s">
        <v>56</v>
      </c>
      <c r="AF11" s="179" t="s">
        <v>34</v>
      </c>
      <c r="AG11" s="179" t="s">
        <v>34</v>
      </c>
      <c r="AH11" s="179" t="s">
        <v>363</v>
      </c>
      <c r="AI11" s="175" t="s">
        <v>359</v>
      </c>
      <c r="AJ11" s="179" t="s">
        <v>34</v>
      </c>
      <c r="AK11" s="186" t="s">
        <v>35</v>
      </c>
      <c r="AL11" s="109"/>
      <c r="AM11" s="109"/>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132.75" customHeight="1" x14ac:dyDescent="0.35">
      <c r="A12" s="35"/>
      <c r="B12" s="264"/>
      <c r="C12" s="264"/>
      <c r="D12" s="264"/>
      <c r="E12" s="297"/>
      <c r="F12" s="297"/>
      <c r="G12" s="239"/>
      <c r="H12" s="244"/>
      <c r="I12" s="175" t="s">
        <v>120</v>
      </c>
      <c r="J12" s="176" t="s">
        <v>360</v>
      </c>
      <c r="K12" s="187" t="s">
        <v>361</v>
      </c>
      <c r="L12" s="195">
        <v>1</v>
      </c>
      <c r="M12" s="179">
        <v>3</v>
      </c>
      <c r="N12" s="195">
        <v>0</v>
      </c>
      <c r="O12" s="195">
        <f t="shared" ref="O12:O27" si="0">SUM(L12:N12)</f>
        <v>4</v>
      </c>
      <c r="P12" s="176" t="s">
        <v>356</v>
      </c>
      <c r="Q12" s="179">
        <v>8</v>
      </c>
      <c r="R12" s="187" t="s">
        <v>604</v>
      </c>
      <c r="S12" s="187" t="s">
        <v>358</v>
      </c>
      <c r="T12" s="187" t="s">
        <v>357</v>
      </c>
      <c r="U12" s="180">
        <v>2</v>
      </c>
      <c r="V12" s="180">
        <v>4</v>
      </c>
      <c r="W12" s="180">
        <f t="shared" ref="W12:W27" si="1">V12*U12</f>
        <v>8</v>
      </c>
      <c r="X12" s="181" t="str">
        <f t="shared" ref="X12:X27" si="2">+IF(AND(U12*V12&gt;=24,U12*V12&lt;=40),"MA",IF(AND(U12*V12&gt;=10,U12*V12&lt;=20),"A",IF(AND(U12*V12&gt;=6,U12*V12&lt;=8),"M",IF(AND(U12*V12&gt;=0,U12*V12&lt;=4),"B",""))))</f>
        <v>M</v>
      </c>
      <c r="Y12" s="182" t="str">
        <f t="shared" ref="Y12:Y27"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10</v>
      </c>
      <c r="AA12" s="180">
        <f t="shared" ref="AA12:AA27" si="4">W12*Z12</f>
        <v>80</v>
      </c>
      <c r="AB12" s="183" t="str">
        <f t="shared" ref="AB12:AB27" si="5">+IF(AND(U12*V12*Z12&gt;=600,U12*V12*Z12&lt;=4000),"I",IF(AND(U12*V12*Z12&gt;=150,U12*V12*Z12&lt;=500),"II",IF(AND(U12*V12*Z12&gt;=40,U12*V12*Z12&lt;=120),"III",IF(AND(U12*V12*Z12&gt;=0,U12*V12*Z12&lt;=20),"IV",""))))</f>
        <v>III</v>
      </c>
      <c r="AC12" s="182" t="str">
        <f t="shared" ref="AC12:AC27"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 t="shared" ref="AD12:AD27" si="7">+IF(AB12="I","No aceptable",IF(AB12="II","No aceptable o aceptable con control específico",IF(AB12="III","Aceptable",IF(AB12="IV","Aceptable",""))))</f>
        <v>Aceptable</v>
      </c>
      <c r="AE12" s="188" t="s">
        <v>121</v>
      </c>
      <c r="AF12" s="179" t="s">
        <v>34</v>
      </c>
      <c r="AG12" s="179" t="s">
        <v>34</v>
      </c>
      <c r="AH12" s="179" t="s">
        <v>364</v>
      </c>
      <c r="AI12" s="175" t="s">
        <v>359</v>
      </c>
      <c r="AJ12" s="179" t="s">
        <v>34</v>
      </c>
      <c r="AK12" s="186" t="s">
        <v>35</v>
      </c>
      <c r="AL12" s="109"/>
      <c r="AM12" s="109"/>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132.75" customHeight="1" x14ac:dyDescent="0.35">
      <c r="A13" s="35"/>
      <c r="B13" s="264"/>
      <c r="C13" s="264"/>
      <c r="D13" s="264"/>
      <c r="E13" s="297"/>
      <c r="F13" s="297"/>
      <c r="G13" s="89" t="s">
        <v>33</v>
      </c>
      <c r="H13" s="244"/>
      <c r="I13" s="175" t="s">
        <v>120</v>
      </c>
      <c r="J13" s="188" t="s">
        <v>379</v>
      </c>
      <c r="K13" s="179" t="s">
        <v>367</v>
      </c>
      <c r="L13" s="195">
        <v>1</v>
      </c>
      <c r="M13" s="179">
        <v>3</v>
      </c>
      <c r="N13" s="195">
        <v>0</v>
      </c>
      <c r="O13" s="195">
        <f t="shared" si="0"/>
        <v>4</v>
      </c>
      <c r="P13" s="179" t="s">
        <v>366</v>
      </c>
      <c r="Q13" s="179">
        <v>4</v>
      </c>
      <c r="R13" s="179" t="s">
        <v>33</v>
      </c>
      <c r="S13" s="179" t="s">
        <v>33</v>
      </c>
      <c r="T13" s="179" t="s">
        <v>370</v>
      </c>
      <c r="U13" s="180">
        <v>2</v>
      </c>
      <c r="V13" s="180">
        <v>2</v>
      </c>
      <c r="W13" s="180">
        <f t="shared" si="1"/>
        <v>4</v>
      </c>
      <c r="X13" s="181" t="str">
        <f t="shared" si="2"/>
        <v>B</v>
      </c>
      <c r="Y13" s="182" t="str">
        <f t="shared" si="3"/>
        <v>Situación mejorable con exposición ocasional o esporádica, o situación sin anomalía destacable con cualquier nivel de exposición. No es esperable que se materialice el riesgo, aunque puede ser concebible.</v>
      </c>
      <c r="Z13" s="180">
        <v>25</v>
      </c>
      <c r="AA13" s="180">
        <f t="shared" si="4"/>
        <v>100</v>
      </c>
      <c r="AB13" s="183" t="str">
        <f>+IF(AND(U13*V13*Z13&gt;=600,U13*V13*Z13&lt;=4000),"I",IF(AND(U13*V13*Z13&gt;=150,U13*V13*Z13&lt;=500),"II",IF(AND(U13*V13*Z13&gt;=40,U13*V13*Z13&lt;=120),"III",IF(AND(U13*V13*Z13&gt;=0,U13*V13*Z13&lt;=20),"IV",""))))</f>
        <v>III</v>
      </c>
      <c r="AC13" s="182"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+IF(AB13="I","No aceptable",IF(AB13="II","No aceptable o aceptable con control específico",IF(AB13="III","Aceptable",IF(AB13="IV","Aceptable",""))))</f>
        <v>Aceptable</v>
      </c>
      <c r="AE13" s="188" t="s">
        <v>121</v>
      </c>
      <c r="AF13" s="179" t="s">
        <v>34</v>
      </c>
      <c r="AG13" s="179" t="s">
        <v>34</v>
      </c>
      <c r="AH13" s="179" t="s">
        <v>34</v>
      </c>
      <c r="AI13" s="175" t="s">
        <v>369</v>
      </c>
      <c r="AJ13" s="186" t="s">
        <v>368</v>
      </c>
      <c r="AK13" s="186" t="s">
        <v>35</v>
      </c>
      <c r="AL13" s="109"/>
      <c r="AM13" s="109"/>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32.75" customHeight="1" x14ac:dyDescent="0.35">
      <c r="A14" s="35"/>
      <c r="B14" s="264"/>
      <c r="C14" s="264"/>
      <c r="D14" s="264"/>
      <c r="E14" s="297"/>
      <c r="F14" s="297"/>
      <c r="G14" s="276" t="s">
        <v>42</v>
      </c>
      <c r="H14" s="240" t="s">
        <v>44</v>
      </c>
      <c r="I14" s="175" t="s">
        <v>60</v>
      </c>
      <c r="J14" s="213" t="s">
        <v>345</v>
      </c>
      <c r="K14" s="175" t="s">
        <v>327</v>
      </c>
      <c r="L14" s="195">
        <v>1</v>
      </c>
      <c r="M14" s="175">
        <v>3</v>
      </c>
      <c r="N14" s="202">
        <v>0</v>
      </c>
      <c r="O14" s="202">
        <f t="shared" si="0"/>
        <v>4</v>
      </c>
      <c r="P14" s="175" t="s">
        <v>343</v>
      </c>
      <c r="Q14" s="175">
        <v>8</v>
      </c>
      <c r="R14" s="175" t="s">
        <v>331</v>
      </c>
      <c r="S14" s="175" t="s">
        <v>329</v>
      </c>
      <c r="T14" s="175" t="s">
        <v>443</v>
      </c>
      <c r="U14" s="180">
        <v>2</v>
      </c>
      <c r="V14" s="181">
        <v>2</v>
      </c>
      <c r="W14" s="180">
        <f t="shared" si="1"/>
        <v>4</v>
      </c>
      <c r="X14" s="180" t="str">
        <f t="shared" si="2"/>
        <v>B</v>
      </c>
      <c r="Y14" s="182" t="str">
        <f t="shared" si="3"/>
        <v>Situación mejorable con exposición ocasional o esporádica, o situación sin anomalía destacable con cualquier nivel de exposición. No es esperable que se materialice el riesgo, aunque puede ser concebible.</v>
      </c>
      <c r="Z14" s="180">
        <v>25</v>
      </c>
      <c r="AA14" s="180">
        <f t="shared" si="4"/>
        <v>100</v>
      </c>
      <c r="AB14" s="183" t="str">
        <f t="shared" si="5"/>
        <v>III</v>
      </c>
      <c r="AC14" s="182" t="str">
        <f t="shared" si="6"/>
        <v>Mejorar si es posible. Sería conveniente justificar la intervención y su rentabilidad.</v>
      </c>
      <c r="AD14" s="184" t="str">
        <f t="shared" si="7"/>
        <v>Aceptable</v>
      </c>
      <c r="AE14" s="175" t="s">
        <v>351</v>
      </c>
      <c r="AF14" s="175" t="s">
        <v>34</v>
      </c>
      <c r="AG14" s="175" t="s">
        <v>34</v>
      </c>
      <c r="AH14" s="175" t="s">
        <v>34</v>
      </c>
      <c r="AI14" s="175" t="s">
        <v>344</v>
      </c>
      <c r="AJ14" s="175" t="s">
        <v>34</v>
      </c>
      <c r="AK14" s="186" t="s">
        <v>35</v>
      </c>
      <c r="AL14" s="109"/>
      <c r="AM14" s="109"/>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32.75" customHeight="1" x14ac:dyDescent="0.35">
      <c r="A15" s="35"/>
      <c r="B15" s="264"/>
      <c r="C15" s="264"/>
      <c r="D15" s="264"/>
      <c r="E15" s="297"/>
      <c r="F15" s="297"/>
      <c r="G15" s="277"/>
      <c r="H15" s="244"/>
      <c r="I15" s="199" t="s">
        <v>333</v>
      </c>
      <c r="J15" s="175" t="s">
        <v>334</v>
      </c>
      <c r="K15" s="175" t="s">
        <v>335</v>
      </c>
      <c r="L15" s="195">
        <v>1</v>
      </c>
      <c r="M15" s="175">
        <v>3</v>
      </c>
      <c r="N15" s="202">
        <v>0</v>
      </c>
      <c r="O15" s="202">
        <f t="shared" ref="O15" si="8">SUM(L15:N15)</f>
        <v>4</v>
      </c>
      <c r="P15" s="175" t="s">
        <v>336</v>
      </c>
      <c r="Q15" s="179">
        <v>8</v>
      </c>
      <c r="R15" s="175" t="s">
        <v>339</v>
      </c>
      <c r="S15" s="175" t="s">
        <v>643</v>
      </c>
      <c r="T15" s="175" t="s">
        <v>444</v>
      </c>
      <c r="U15" s="180">
        <v>2</v>
      </c>
      <c r="V15" s="181">
        <v>2</v>
      </c>
      <c r="W15" s="180">
        <f t="shared" ref="W15:W16" si="9">V15*U15</f>
        <v>4</v>
      </c>
      <c r="X15" s="180" t="str">
        <f t="shared" ref="X15:X16" si="10">+IF(AND(U15*V15&gt;=24,U15*V15&lt;=40),"MA",IF(AND(U15*V15&gt;=10,U15*V15&lt;=20),"A",IF(AND(U15*V15&gt;=6,U15*V15&lt;=8),"M",IF(AND(U15*V15&gt;=0,U15*V15&lt;=4),"B",""))))</f>
        <v>B</v>
      </c>
      <c r="Y15" s="182" t="str">
        <f t="shared" ref="Y15:Y16" si="11">+IF(X15="MA","Situación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180">
        <v>25</v>
      </c>
      <c r="AA15" s="180">
        <f t="shared" ref="AA15:AA16" si="12">W15*Z15</f>
        <v>100</v>
      </c>
      <c r="AB15" s="183" t="str">
        <f t="shared" ref="AB15:AB16" si="13">+IF(AND(U15*V15*Z15&gt;=600,U15*V15*Z15&lt;=4000),"I",IF(AND(U15*V15*Z15&gt;=150,U15*V15*Z15&lt;=500),"II",IF(AND(U15*V15*Z15&gt;=40,U15*V15*Z15&lt;=120),"III",IF(AND(U15*V15*Z15&gt;=0,U15*V15*Z15&lt;=20),"IV",""))))</f>
        <v>III</v>
      </c>
      <c r="AC15" s="182" t="str">
        <f t="shared" ref="AC15:AC16" si="14">+IF(AB15="I","Situación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84" t="str">
        <f t="shared" ref="AD15:AD16" si="15">+IF(AB15="I","No aceptable",IF(AB15="II","No aceptable o aceptable con control específico",IF(AB15="III","Aceptable",IF(AB15="IV","Aceptable",""))))</f>
        <v>Aceptable</v>
      </c>
      <c r="AE15" s="182" t="s">
        <v>342</v>
      </c>
      <c r="AF15" s="175" t="s">
        <v>34</v>
      </c>
      <c r="AG15" s="175" t="s">
        <v>34</v>
      </c>
      <c r="AH15" s="175" t="s">
        <v>34</v>
      </c>
      <c r="AI15" s="175" t="s">
        <v>341</v>
      </c>
      <c r="AJ15" s="175" t="s">
        <v>34</v>
      </c>
      <c r="AK15" s="186" t="s">
        <v>271</v>
      </c>
      <c r="AL15" s="109"/>
      <c r="AM15" s="109"/>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110" customFormat="1" ht="132.75" customHeight="1" x14ac:dyDescent="0.35">
      <c r="A16" s="125"/>
      <c r="B16" s="264"/>
      <c r="C16" s="264"/>
      <c r="D16" s="264"/>
      <c r="E16" s="297"/>
      <c r="F16" s="297"/>
      <c r="G16" s="277"/>
      <c r="H16" s="244"/>
      <c r="I16" s="175" t="s">
        <v>612</v>
      </c>
      <c r="J16" s="175" t="s">
        <v>613</v>
      </c>
      <c r="K16" s="175" t="s">
        <v>614</v>
      </c>
      <c r="L16" s="195">
        <v>1</v>
      </c>
      <c r="M16" s="175">
        <v>3</v>
      </c>
      <c r="N16" s="202">
        <v>0</v>
      </c>
      <c r="O16" s="202">
        <f t="shared" ref="O16" si="16">SUM(L16:N16)</f>
        <v>4</v>
      </c>
      <c r="P16" s="175" t="s">
        <v>615</v>
      </c>
      <c r="Q16" s="179">
        <v>8</v>
      </c>
      <c r="R16" s="175" t="s">
        <v>331</v>
      </c>
      <c r="S16" s="175" t="s">
        <v>616</v>
      </c>
      <c r="T16" s="175" t="s">
        <v>617</v>
      </c>
      <c r="U16" s="180">
        <v>2</v>
      </c>
      <c r="V16" s="180">
        <v>1</v>
      </c>
      <c r="W16" s="180">
        <f t="shared" si="9"/>
        <v>2</v>
      </c>
      <c r="X16" s="181" t="str">
        <f t="shared" si="10"/>
        <v>B</v>
      </c>
      <c r="Y16" s="182" t="str">
        <f t="shared" si="11"/>
        <v>Situación mejorable con exposición ocasional o esporádica, o situación sin anomalía destacable con cualquier nivel de exposición. No es esperable que se materialice el riesgo, aunque puede ser concebible.</v>
      </c>
      <c r="Z16" s="180">
        <v>10</v>
      </c>
      <c r="AA16" s="180">
        <f t="shared" si="12"/>
        <v>20</v>
      </c>
      <c r="AB16" s="183" t="str">
        <f t="shared" si="13"/>
        <v>IV</v>
      </c>
      <c r="AC16" s="182" t="str">
        <f t="shared" si="14"/>
        <v>Mantener las medidas de control existentes, pero se deberían considerar soluciones o mejoras y se deben hacer comprobaciones periódicas para asegurar que el riesgo aún es tolerable.</v>
      </c>
      <c r="AD16" s="184" t="str">
        <f t="shared" si="15"/>
        <v>Aceptable</v>
      </c>
      <c r="AE16" s="175" t="s">
        <v>351</v>
      </c>
      <c r="AF16" s="175" t="s">
        <v>34</v>
      </c>
      <c r="AG16" s="175" t="s">
        <v>34</v>
      </c>
      <c r="AH16" s="175" t="s">
        <v>34</v>
      </c>
      <c r="AI16" s="175" t="s">
        <v>338</v>
      </c>
      <c r="AJ16" s="175" t="s">
        <v>34</v>
      </c>
      <c r="AK16" s="186" t="s">
        <v>618</v>
      </c>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row>
    <row r="17" spans="1:64" s="2" customFormat="1" ht="132.75" customHeight="1" x14ac:dyDescent="0.35">
      <c r="A17" s="35"/>
      <c r="B17" s="264"/>
      <c r="C17" s="264"/>
      <c r="D17" s="264"/>
      <c r="E17" s="297"/>
      <c r="F17" s="297"/>
      <c r="G17" s="278"/>
      <c r="H17" s="241"/>
      <c r="I17" s="179" t="s">
        <v>62</v>
      </c>
      <c r="J17" s="175" t="s">
        <v>330</v>
      </c>
      <c r="K17" s="175" t="s">
        <v>327</v>
      </c>
      <c r="L17" s="195">
        <v>1</v>
      </c>
      <c r="M17" s="175">
        <v>3</v>
      </c>
      <c r="N17" s="202">
        <v>0</v>
      </c>
      <c r="O17" s="202">
        <f t="shared" si="0"/>
        <v>4</v>
      </c>
      <c r="P17" s="175" t="s">
        <v>343</v>
      </c>
      <c r="Q17" s="179">
        <v>8</v>
      </c>
      <c r="R17" s="175" t="s">
        <v>331</v>
      </c>
      <c r="S17" s="175" t="s">
        <v>329</v>
      </c>
      <c r="T17" s="175" t="s">
        <v>443</v>
      </c>
      <c r="U17" s="180">
        <v>2</v>
      </c>
      <c r="V17" s="181">
        <v>2</v>
      </c>
      <c r="W17" s="180">
        <f t="shared" si="1"/>
        <v>4</v>
      </c>
      <c r="X17" s="180" t="str">
        <f t="shared" si="2"/>
        <v>B</v>
      </c>
      <c r="Y17" s="182" t="str">
        <f t="shared" si="3"/>
        <v>Situación mejorable con exposición ocasional o esporádica, o situación sin anomalía destacable con cualquier nivel de exposición. No es esperable que se materialice el riesgo, aunque puede ser concebible.</v>
      </c>
      <c r="Z17" s="180">
        <v>25</v>
      </c>
      <c r="AA17" s="180">
        <f t="shared" si="4"/>
        <v>100</v>
      </c>
      <c r="AB17" s="183" t="str">
        <f t="shared" si="5"/>
        <v>III</v>
      </c>
      <c r="AC17" s="182" t="str">
        <f t="shared" si="6"/>
        <v>Mejorar si es posible. Sería conveniente justificar la intervención y su rentabilidad.</v>
      </c>
      <c r="AD17" s="184" t="str">
        <f t="shared" si="7"/>
        <v>Aceptable</v>
      </c>
      <c r="AE17" s="175" t="s">
        <v>351</v>
      </c>
      <c r="AF17" s="175" t="s">
        <v>34</v>
      </c>
      <c r="AG17" s="175" t="s">
        <v>34</v>
      </c>
      <c r="AH17" s="175" t="s">
        <v>202</v>
      </c>
      <c r="AI17" s="175" t="s">
        <v>338</v>
      </c>
      <c r="AJ17" s="175" t="s">
        <v>34</v>
      </c>
      <c r="AK17" s="188" t="s">
        <v>271</v>
      </c>
      <c r="AL17" s="109"/>
      <c r="AM17" s="109"/>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132.75" customHeight="1" x14ac:dyDescent="0.35">
      <c r="A18" s="35"/>
      <c r="B18" s="264"/>
      <c r="C18" s="264"/>
      <c r="D18" s="264"/>
      <c r="E18" s="297"/>
      <c r="F18" s="297"/>
      <c r="G18" s="100" t="s">
        <v>42</v>
      </c>
      <c r="H18" s="247" t="s">
        <v>306</v>
      </c>
      <c r="I18" s="247" t="s">
        <v>521</v>
      </c>
      <c r="J18" s="187" t="s">
        <v>509</v>
      </c>
      <c r="K18" s="187" t="s">
        <v>510</v>
      </c>
      <c r="L18" s="195">
        <v>1</v>
      </c>
      <c r="M18" s="175">
        <v>3</v>
      </c>
      <c r="N18" s="202">
        <v>0</v>
      </c>
      <c r="O18" s="202">
        <v>6</v>
      </c>
      <c r="P18" s="187" t="s">
        <v>511</v>
      </c>
      <c r="Q18" s="175">
        <v>8</v>
      </c>
      <c r="R18" s="187" t="s">
        <v>512</v>
      </c>
      <c r="S18" s="187" t="s">
        <v>513</v>
      </c>
      <c r="T18" s="187" t="s">
        <v>514</v>
      </c>
      <c r="U18" s="180">
        <v>2</v>
      </c>
      <c r="V18" s="180">
        <v>3</v>
      </c>
      <c r="W18" s="180">
        <f t="shared" si="1"/>
        <v>6</v>
      </c>
      <c r="X18" s="181" t="str">
        <f t="shared" si="2"/>
        <v>M</v>
      </c>
      <c r="Y18" s="182" t="str">
        <f t="shared" si="3"/>
        <v>Situación deficiente con exposición esporádica, o bien situación mejorable con exposición continuada o frecuente. Es posible que suceda el daño alguna vez.</v>
      </c>
      <c r="Z18" s="180">
        <v>25</v>
      </c>
      <c r="AA18" s="180">
        <f t="shared" si="4"/>
        <v>150</v>
      </c>
      <c r="AB18" s="183" t="str">
        <f t="shared" si="5"/>
        <v>II</v>
      </c>
      <c r="AC18" s="182" t="str">
        <f t="shared" si="6"/>
        <v>Corregir y adoptar medidas de control de inmediato. Sin embargo suspenda actividades si el nivel de riesgo está por encima o igual de 360.</v>
      </c>
      <c r="AD18" s="184" t="str">
        <f t="shared" si="7"/>
        <v>No aceptable o aceptable con control específico</v>
      </c>
      <c r="AE18" s="182" t="s">
        <v>655</v>
      </c>
      <c r="AF18" s="175" t="s">
        <v>34</v>
      </c>
      <c r="AG18" s="175" t="s">
        <v>34</v>
      </c>
      <c r="AH18" s="180" t="s">
        <v>507</v>
      </c>
      <c r="AI18" s="180" t="s">
        <v>508</v>
      </c>
      <c r="AJ18" s="175" t="s">
        <v>506</v>
      </c>
      <c r="AK18" s="188" t="s">
        <v>271</v>
      </c>
      <c r="AL18" s="109"/>
      <c r="AM18" s="109"/>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110" customFormat="1" ht="132.75" customHeight="1" x14ac:dyDescent="0.35">
      <c r="A19" s="125"/>
      <c r="B19" s="264"/>
      <c r="C19" s="264"/>
      <c r="D19" s="264"/>
      <c r="E19" s="297"/>
      <c r="F19" s="297"/>
      <c r="G19" s="137"/>
      <c r="H19" s="248"/>
      <c r="I19" s="248"/>
      <c r="J19" s="187" t="s">
        <v>516</v>
      </c>
      <c r="K19" s="187" t="s">
        <v>517</v>
      </c>
      <c r="L19" s="195">
        <v>1</v>
      </c>
      <c r="M19" s="175">
        <v>3</v>
      </c>
      <c r="N19" s="175">
        <v>0</v>
      </c>
      <c r="O19" s="175">
        <v>6</v>
      </c>
      <c r="P19" s="187" t="s">
        <v>515</v>
      </c>
      <c r="Q19" s="179">
        <v>2</v>
      </c>
      <c r="R19" s="187" t="s">
        <v>33</v>
      </c>
      <c r="S19" s="187" t="s">
        <v>33</v>
      </c>
      <c r="T19" s="187" t="s">
        <v>518</v>
      </c>
      <c r="U19" s="180">
        <v>2</v>
      </c>
      <c r="V19" s="181">
        <v>3</v>
      </c>
      <c r="W19" s="180">
        <f t="shared" ref="W19:W21" si="17">V19*U19</f>
        <v>6</v>
      </c>
      <c r="X19" s="180" t="str">
        <f t="shared" ref="X19:X21" si="18">+IF(AND(U19*V19&gt;=24,U19*V19&lt;=40),"MA",IF(AND(U19*V19&gt;=10,U19*V19&lt;=20),"A",IF(AND(U19*V19&gt;=6,U19*V19&lt;=8),"M",IF(AND(U19*V19&gt;=0,U19*V19&lt;=4),"B",""))))</f>
        <v>M</v>
      </c>
      <c r="Y19" s="182" t="str">
        <f t="shared" ref="Y19:Y21" si="19">+IF(X19="MA","Situación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180">
        <v>10</v>
      </c>
      <c r="AA19" s="180">
        <f t="shared" ref="AA19:AA21" si="20">W19*Z19</f>
        <v>60</v>
      </c>
      <c r="AB19" s="183" t="str">
        <f t="shared" ref="AB19:AB21" si="21">+IF(AND(U19*V19*Z19&gt;=600,U19*V19*Z19&lt;=4000),"I",IF(AND(U19*V19*Z19&gt;=150,U19*V19*Z19&lt;=500),"II",IF(AND(U19*V19*Z19&gt;=40,U19*V19*Z19&lt;=120),"III",IF(AND(U19*V19*Z19&gt;=0,U19*V19*Z19&lt;=20),"IV",""))))</f>
        <v>III</v>
      </c>
      <c r="AC19" s="182" t="str">
        <f t="shared" ref="AC19:AC21" si="22">+IF(AB19="I","Situación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84" t="str">
        <f t="shared" ref="AD19:AD21" si="23">+IF(AB19="I","No aceptable",IF(AB19="II","No aceptable o aceptable con control específico",IF(AB19="III","Aceptable",IF(AB19="IV","Aceptable",""))))</f>
        <v>Aceptable</v>
      </c>
      <c r="AE19" s="182" t="s">
        <v>119</v>
      </c>
      <c r="AF19" s="188" t="s">
        <v>519</v>
      </c>
      <c r="AG19" s="175" t="s">
        <v>34</v>
      </c>
      <c r="AH19" s="175" t="s">
        <v>34</v>
      </c>
      <c r="AI19" s="180" t="s">
        <v>520</v>
      </c>
      <c r="AJ19" s="186" t="s">
        <v>212</v>
      </c>
      <c r="AK19" s="186" t="s">
        <v>35</v>
      </c>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row>
    <row r="20" spans="1:64" s="2" customFormat="1" ht="132.75" customHeight="1" x14ac:dyDescent="0.35">
      <c r="A20" s="35"/>
      <c r="B20" s="264"/>
      <c r="C20" s="264"/>
      <c r="D20" s="264"/>
      <c r="E20" s="297"/>
      <c r="F20" s="297"/>
      <c r="G20" s="298" t="s">
        <v>42</v>
      </c>
      <c r="H20" s="242" t="s">
        <v>50</v>
      </c>
      <c r="I20" s="187" t="s">
        <v>310</v>
      </c>
      <c r="J20" s="187" t="s">
        <v>311</v>
      </c>
      <c r="K20" s="187" t="s">
        <v>314</v>
      </c>
      <c r="L20" s="195">
        <v>1</v>
      </c>
      <c r="M20" s="175">
        <v>3</v>
      </c>
      <c r="N20" s="175">
        <v>0</v>
      </c>
      <c r="O20" s="175">
        <f t="shared" si="0"/>
        <v>4</v>
      </c>
      <c r="P20" s="196" t="s">
        <v>317</v>
      </c>
      <c r="Q20" s="179">
        <v>8</v>
      </c>
      <c r="R20" s="196" t="s">
        <v>319</v>
      </c>
      <c r="S20" s="196" t="s">
        <v>320</v>
      </c>
      <c r="T20" s="196" t="s">
        <v>321</v>
      </c>
      <c r="U20" s="179">
        <v>6</v>
      </c>
      <c r="V20" s="179">
        <v>4</v>
      </c>
      <c r="W20" s="179">
        <f t="shared" si="17"/>
        <v>24</v>
      </c>
      <c r="X20" s="179" t="str">
        <f t="shared" si="18"/>
        <v>MA</v>
      </c>
      <c r="Y20" s="182" t="str">
        <f t="shared" si="19"/>
        <v>Situación deficiente con exposición continua, o muy deficiente con exposición frecuente. Normalmente la materialización del riesgo ocurre con frecuencia.</v>
      </c>
      <c r="Z20" s="180">
        <v>10</v>
      </c>
      <c r="AA20" s="180">
        <f t="shared" si="20"/>
        <v>240</v>
      </c>
      <c r="AB20" s="183" t="str">
        <f t="shared" si="21"/>
        <v>II</v>
      </c>
      <c r="AC20" s="182" t="str">
        <f t="shared" si="22"/>
        <v>Corregir y adoptar medidas de control de inmediato. Sin embargo suspenda actividades si el nivel de riesgo está por encima o igual de 360.</v>
      </c>
      <c r="AD20" s="184" t="str">
        <f t="shared" si="23"/>
        <v>No aceptable o aceptable con control específico</v>
      </c>
      <c r="AE20" s="188" t="s">
        <v>545</v>
      </c>
      <c r="AF20" s="175" t="s">
        <v>34</v>
      </c>
      <c r="AG20" s="175" t="s">
        <v>34</v>
      </c>
      <c r="AH20" s="187" t="s">
        <v>325</v>
      </c>
      <c r="AI20" s="187" t="s">
        <v>326</v>
      </c>
      <c r="AJ20" s="179" t="s">
        <v>34</v>
      </c>
      <c r="AK20" s="186" t="s">
        <v>35</v>
      </c>
      <c r="AL20" s="109"/>
      <c r="AM20" s="109"/>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132.75" customHeight="1" x14ac:dyDescent="0.35">
      <c r="A21" s="35"/>
      <c r="B21" s="264"/>
      <c r="C21" s="264"/>
      <c r="D21" s="264"/>
      <c r="E21" s="297"/>
      <c r="F21" s="297"/>
      <c r="G21" s="298"/>
      <c r="H21" s="242"/>
      <c r="I21" s="187" t="s">
        <v>313</v>
      </c>
      <c r="J21" s="187" t="s">
        <v>312</v>
      </c>
      <c r="K21" s="187" t="s">
        <v>315</v>
      </c>
      <c r="L21" s="195">
        <v>1</v>
      </c>
      <c r="M21" s="175">
        <v>3</v>
      </c>
      <c r="N21" s="175">
        <v>0</v>
      </c>
      <c r="O21" s="175">
        <f t="shared" si="0"/>
        <v>4</v>
      </c>
      <c r="P21" s="196" t="s">
        <v>318</v>
      </c>
      <c r="Q21" s="179">
        <v>8</v>
      </c>
      <c r="R21" s="196" t="s">
        <v>322</v>
      </c>
      <c r="S21" s="196" t="s">
        <v>323</v>
      </c>
      <c r="T21" s="196" t="s">
        <v>324</v>
      </c>
      <c r="U21" s="179">
        <v>6</v>
      </c>
      <c r="V21" s="179">
        <v>4</v>
      </c>
      <c r="W21" s="179">
        <f t="shared" si="17"/>
        <v>24</v>
      </c>
      <c r="X21" s="179" t="str">
        <f t="shared" si="18"/>
        <v>MA</v>
      </c>
      <c r="Y21" s="182" t="str">
        <f t="shared" si="19"/>
        <v>Situación deficiente con exposición continua, o muy deficiente con exposición frecuente. Normalmente la materialización del riesgo ocurre con frecuencia.</v>
      </c>
      <c r="Z21" s="180">
        <v>10</v>
      </c>
      <c r="AA21" s="180">
        <f t="shared" si="20"/>
        <v>240</v>
      </c>
      <c r="AB21" s="183" t="str">
        <f t="shared" si="21"/>
        <v>II</v>
      </c>
      <c r="AC21" s="182" t="str">
        <f t="shared" si="22"/>
        <v>Corregir y adoptar medidas de control de inmediato. Sin embargo suspenda actividades si el nivel de riesgo está por encima o igual de 360.</v>
      </c>
      <c r="AD21" s="184" t="str">
        <f t="shared" si="23"/>
        <v>No aceptable o aceptable con control específico</v>
      </c>
      <c r="AE21" s="188" t="s">
        <v>545</v>
      </c>
      <c r="AF21" s="175" t="s">
        <v>34</v>
      </c>
      <c r="AG21" s="175" t="s">
        <v>34</v>
      </c>
      <c r="AH21" s="187" t="s">
        <v>325</v>
      </c>
      <c r="AI21" s="187" t="s">
        <v>326</v>
      </c>
      <c r="AJ21" s="179" t="s">
        <v>34</v>
      </c>
      <c r="AK21" s="186" t="s">
        <v>35</v>
      </c>
      <c r="AL21" s="109"/>
      <c r="AM21" s="109"/>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132.75" customHeight="1" x14ac:dyDescent="0.35">
      <c r="A22" s="35"/>
      <c r="B22" s="264"/>
      <c r="C22" s="264"/>
      <c r="D22" s="264"/>
      <c r="E22" s="297"/>
      <c r="F22" s="297"/>
      <c r="G22" s="90" t="s">
        <v>33</v>
      </c>
      <c r="H22" s="240" t="s">
        <v>45</v>
      </c>
      <c r="I22" s="187" t="s">
        <v>99</v>
      </c>
      <c r="J22" s="187" t="s">
        <v>425</v>
      </c>
      <c r="K22" s="187" t="s">
        <v>400</v>
      </c>
      <c r="L22" s="195">
        <v>1</v>
      </c>
      <c r="M22" s="175">
        <v>3</v>
      </c>
      <c r="N22" s="175">
        <v>0</v>
      </c>
      <c r="O22" s="175">
        <f t="shared" si="0"/>
        <v>4</v>
      </c>
      <c r="P22" s="187" t="s">
        <v>423</v>
      </c>
      <c r="Q22" s="179">
        <v>4</v>
      </c>
      <c r="R22" s="187" t="s">
        <v>202</v>
      </c>
      <c r="S22" s="175" t="s">
        <v>439</v>
      </c>
      <c r="T22" s="175" t="s">
        <v>446</v>
      </c>
      <c r="U22" s="180">
        <v>6</v>
      </c>
      <c r="V22" s="180">
        <v>2</v>
      </c>
      <c r="W22" s="181">
        <f t="shared" si="1"/>
        <v>12</v>
      </c>
      <c r="X22" s="180" t="str">
        <f t="shared" si="2"/>
        <v>A</v>
      </c>
      <c r="Y22" s="182" t="str">
        <f t="shared" si="3"/>
        <v>Situación deficiente con exposición frecuente u ocasional, o bien situación muy deficiente con exposición ocasional o esporádica. La materialización de Riesgo es posible que suceda varias veces en la vida laboral</v>
      </c>
      <c r="Z22" s="180">
        <v>10</v>
      </c>
      <c r="AA22" s="180">
        <f t="shared" si="4"/>
        <v>120</v>
      </c>
      <c r="AB22" s="183" t="str">
        <f t="shared" si="5"/>
        <v>III</v>
      </c>
      <c r="AC22" s="182" t="str">
        <f t="shared" si="6"/>
        <v>Mejorar si es posible. Sería conveniente justificar la intervención y su rentabilidad.</v>
      </c>
      <c r="AD22" s="184" t="str">
        <f t="shared" si="7"/>
        <v>Aceptable</v>
      </c>
      <c r="AE22" s="182" t="s">
        <v>67</v>
      </c>
      <c r="AF22" s="179" t="s">
        <v>34</v>
      </c>
      <c r="AG22" s="179" t="s">
        <v>34</v>
      </c>
      <c r="AH22" s="187" t="s">
        <v>190</v>
      </c>
      <c r="AI22" s="187" t="s">
        <v>447</v>
      </c>
      <c r="AJ22" s="179" t="s">
        <v>34</v>
      </c>
      <c r="AK22" s="186" t="s">
        <v>35</v>
      </c>
      <c r="AL22" s="109"/>
      <c r="AM22" s="109"/>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132.75" customHeight="1" x14ac:dyDescent="0.35">
      <c r="A23" s="35"/>
      <c r="B23" s="264"/>
      <c r="C23" s="264"/>
      <c r="D23" s="264"/>
      <c r="E23" s="297"/>
      <c r="F23" s="297"/>
      <c r="G23" s="90" t="s">
        <v>33</v>
      </c>
      <c r="H23" s="244"/>
      <c r="I23" s="187" t="s">
        <v>65</v>
      </c>
      <c r="J23" s="187" t="s">
        <v>416</v>
      </c>
      <c r="K23" s="187" t="s">
        <v>400</v>
      </c>
      <c r="L23" s="195">
        <v>1</v>
      </c>
      <c r="M23" s="175">
        <v>3</v>
      </c>
      <c r="N23" s="175">
        <v>0</v>
      </c>
      <c r="O23" s="175">
        <f t="shared" si="0"/>
        <v>4</v>
      </c>
      <c r="P23" s="187" t="s">
        <v>417</v>
      </c>
      <c r="Q23" s="179">
        <v>1</v>
      </c>
      <c r="R23" s="187" t="s">
        <v>419</v>
      </c>
      <c r="S23" s="187" t="s">
        <v>644</v>
      </c>
      <c r="T23" s="175" t="s">
        <v>445</v>
      </c>
      <c r="U23" s="180">
        <v>6</v>
      </c>
      <c r="V23" s="180">
        <v>2</v>
      </c>
      <c r="W23" s="180">
        <f t="shared" si="1"/>
        <v>12</v>
      </c>
      <c r="X23" s="181" t="str">
        <f t="shared" si="2"/>
        <v>A</v>
      </c>
      <c r="Y23" s="182" t="str">
        <f t="shared" si="3"/>
        <v>Situación deficiente con exposición frecuente u ocasional, o bien situación muy deficiente con exposición ocasional o esporádica. La materialización de Riesgo es posible que suceda varias veces en la vida laboral</v>
      </c>
      <c r="Z23" s="180">
        <v>10</v>
      </c>
      <c r="AA23" s="180">
        <f t="shared" si="4"/>
        <v>120</v>
      </c>
      <c r="AB23" s="183" t="str">
        <f t="shared" si="5"/>
        <v>III</v>
      </c>
      <c r="AC23" s="182" t="str">
        <f t="shared" si="6"/>
        <v>Mejorar si es posible. Sería conveniente justificar la intervención y su rentabilidad.</v>
      </c>
      <c r="AD23" s="184" t="str">
        <f t="shared" si="7"/>
        <v>Aceptable</v>
      </c>
      <c r="AE23" s="188" t="s">
        <v>128</v>
      </c>
      <c r="AF23" s="188" t="s">
        <v>34</v>
      </c>
      <c r="AG23" s="175" t="s">
        <v>202</v>
      </c>
      <c r="AH23" s="187" t="s">
        <v>420</v>
      </c>
      <c r="AI23" s="187" t="s">
        <v>421</v>
      </c>
      <c r="AJ23" s="179" t="s">
        <v>34</v>
      </c>
      <c r="AK23" s="186" t="s">
        <v>35</v>
      </c>
      <c r="AL23" s="109"/>
      <c r="AM23" s="109"/>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132.75" customHeight="1" x14ac:dyDescent="0.35">
      <c r="A24" s="35"/>
      <c r="B24" s="264"/>
      <c r="C24" s="264"/>
      <c r="D24" s="264"/>
      <c r="E24" s="297"/>
      <c r="F24" s="297"/>
      <c r="G24" s="90" t="s">
        <v>33</v>
      </c>
      <c r="H24" s="244"/>
      <c r="I24" s="187" t="s">
        <v>65</v>
      </c>
      <c r="J24" s="187" t="s">
        <v>418</v>
      </c>
      <c r="K24" s="187" t="s">
        <v>66</v>
      </c>
      <c r="L24" s="195">
        <v>1</v>
      </c>
      <c r="M24" s="175">
        <v>3</v>
      </c>
      <c r="N24" s="175">
        <v>0</v>
      </c>
      <c r="O24" s="175">
        <f t="shared" si="0"/>
        <v>4</v>
      </c>
      <c r="P24" s="187" t="s">
        <v>412</v>
      </c>
      <c r="Q24" s="179">
        <v>8</v>
      </c>
      <c r="R24" s="175" t="s">
        <v>202</v>
      </c>
      <c r="S24" s="187" t="s">
        <v>413</v>
      </c>
      <c r="T24" s="175" t="s">
        <v>449</v>
      </c>
      <c r="U24" s="179">
        <v>0</v>
      </c>
      <c r="V24" s="179">
        <v>1</v>
      </c>
      <c r="W24" s="179">
        <f t="shared" si="1"/>
        <v>0</v>
      </c>
      <c r="X24" s="179" t="str">
        <f t="shared" si="2"/>
        <v>B</v>
      </c>
      <c r="Y24" s="182" t="str">
        <f t="shared" si="3"/>
        <v>Situación mejorable con exposición ocasional o esporádica, o situación sin anomalía destacable con cualquier nivel de exposición. No es esperable que se materialice el riesgo, aunque puede ser concebible.</v>
      </c>
      <c r="Z24" s="180">
        <v>10</v>
      </c>
      <c r="AA24" s="180">
        <f t="shared" si="4"/>
        <v>0</v>
      </c>
      <c r="AB24" s="183" t="str">
        <f t="shared" si="5"/>
        <v>IV</v>
      </c>
      <c r="AC24" s="182" t="str">
        <f t="shared" si="6"/>
        <v>Mantener las medidas de control existentes, pero se deberían considerar soluciones o mejoras y se deben hacer comprobaciones periódicas para asegurar que el riesgo aún es tolerable.</v>
      </c>
      <c r="AD24" s="184" t="str">
        <f t="shared" si="7"/>
        <v>Aceptable</v>
      </c>
      <c r="AE24" s="188" t="s">
        <v>67</v>
      </c>
      <c r="AF24" s="179" t="s">
        <v>34</v>
      </c>
      <c r="AG24" s="179" t="s">
        <v>34</v>
      </c>
      <c r="AH24" s="187" t="s">
        <v>414</v>
      </c>
      <c r="AI24" s="187" t="s">
        <v>415</v>
      </c>
      <c r="AJ24" s="179" t="s">
        <v>34</v>
      </c>
      <c r="AK24" s="186" t="s">
        <v>35</v>
      </c>
      <c r="AL24" s="109"/>
      <c r="AM24" s="109"/>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132.75" customHeight="1" x14ac:dyDescent="0.35">
      <c r="A25" s="35"/>
      <c r="B25" s="264"/>
      <c r="C25" s="264"/>
      <c r="D25" s="264"/>
      <c r="E25" s="297"/>
      <c r="F25" s="297"/>
      <c r="G25" s="90" t="s">
        <v>33</v>
      </c>
      <c r="H25" s="244"/>
      <c r="I25" s="187" t="s">
        <v>48</v>
      </c>
      <c r="J25" s="187" t="s">
        <v>409</v>
      </c>
      <c r="K25" s="187" t="s">
        <v>400</v>
      </c>
      <c r="L25" s="195">
        <v>1</v>
      </c>
      <c r="M25" s="175">
        <v>3</v>
      </c>
      <c r="N25" s="175">
        <v>0</v>
      </c>
      <c r="O25" s="175">
        <f t="shared" si="0"/>
        <v>4</v>
      </c>
      <c r="P25" s="187" t="s">
        <v>417</v>
      </c>
      <c r="Q25" s="179">
        <v>1</v>
      </c>
      <c r="R25" s="187" t="s">
        <v>202</v>
      </c>
      <c r="S25" s="175" t="s">
        <v>440</v>
      </c>
      <c r="T25" s="187" t="s">
        <v>450</v>
      </c>
      <c r="U25" s="180">
        <v>2</v>
      </c>
      <c r="V25" s="180">
        <v>2</v>
      </c>
      <c r="W25" s="180">
        <f t="shared" si="1"/>
        <v>4</v>
      </c>
      <c r="X25" s="181" t="str">
        <f t="shared" si="2"/>
        <v>B</v>
      </c>
      <c r="Y25" s="182" t="str">
        <f t="shared" si="3"/>
        <v>Situación mejorable con exposición ocasional o esporádica, o situación sin anomalía destacable con cualquier nivel de exposición. No es esperable que se materialice el riesgo, aunque puede ser concebible.</v>
      </c>
      <c r="Z25" s="180">
        <v>10</v>
      </c>
      <c r="AA25" s="180">
        <f t="shared" si="4"/>
        <v>40</v>
      </c>
      <c r="AB25" s="183" t="str">
        <f t="shared" si="5"/>
        <v>III</v>
      </c>
      <c r="AC25" s="182" t="str">
        <f t="shared" si="6"/>
        <v>Mejorar si es posible. Sería conveniente justificar la intervención y su rentabilidad.</v>
      </c>
      <c r="AD25" s="184" t="str">
        <f t="shared" si="7"/>
        <v>Aceptable</v>
      </c>
      <c r="AE25" s="182" t="s">
        <v>620</v>
      </c>
      <c r="AF25" s="175" t="s">
        <v>34</v>
      </c>
      <c r="AG25" s="175" t="s">
        <v>34</v>
      </c>
      <c r="AH25" s="187" t="s">
        <v>69</v>
      </c>
      <c r="AI25" s="187" t="s">
        <v>411</v>
      </c>
      <c r="AJ25" s="175" t="s">
        <v>34</v>
      </c>
      <c r="AK25" s="186" t="s">
        <v>35</v>
      </c>
      <c r="AL25" s="109"/>
      <c r="AM25" s="109"/>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s="2" customFormat="1" ht="132.75" customHeight="1" x14ac:dyDescent="0.35">
      <c r="A26" s="35"/>
      <c r="B26" s="264"/>
      <c r="C26" s="264"/>
      <c r="D26" s="264"/>
      <c r="E26" s="297"/>
      <c r="F26" s="297"/>
      <c r="G26" s="90" t="s">
        <v>33</v>
      </c>
      <c r="H26" s="241"/>
      <c r="I26" s="187" t="s">
        <v>274</v>
      </c>
      <c r="J26" s="187" t="s">
        <v>407</v>
      </c>
      <c r="K26" s="187" t="s">
        <v>405</v>
      </c>
      <c r="L26" s="195">
        <v>1</v>
      </c>
      <c r="M26" s="179">
        <v>3</v>
      </c>
      <c r="N26" s="195">
        <v>0</v>
      </c>
      <c r="O26" s="195">
        <f t="shared" si="0"/>
        <v>4</v>
      </c>
      <c r="P26" s="187" t="s">
        <v>406</v>
      </c>
      <c r="Q26" s="179">
        <v>2</v>
      </c>
      <c r="R26" s="175" t="s">
        <v>202</v>
      </c>
      <c r="S26" s="187" t="s">
        <v>452</v>
      </c>
      <c r="T26" s="175" t="s">
        <v>454</v>
      </c>
      <c r="U26" s="179">
        <v>2</v>
      </c>
      <c r="V26" s="179">
        <v>1</v>
      </c>
      <c r="W26" s="179">
        <f t="shared" si="1"/>
        <v>2</v>
      </c>
      <c r="X26" s="181" t="str">
        <f t="shared" si="2"/>
        <v>B</v>
      </c>
      <c r="Y26" s="182" t="str">
        <f t="shared" si="3"/>
        <v>Situación mejorable con exposición ocasional o esporádica, o situación sin anomalía destacable con cualquier nivel de exposición. No es esperable que se materialice el riesgo, aunque puede ser concebible.</v>
      </c>
      <c r="Z26" s="180">
        <v>60</v>
      </c>
      <c r="AA26" s="180">
        <f t="shared" si="4"/>
        <v>120</v>
      </c>
      <c r="AB26" s="183" t="str">
        <f t="shared" si="5"/>
        <v>III</v>
      </c>
      <c r="AC26" s="182" t="str">
        <f t="shared" si="6"/>
        <v>Mejorar si es posible. Sería conveniente justificar la intervención y su rentabilidad.</v>
      </c>
      <c r="AD26" s="184" t="str">
        <f t="shared" si="7"/>
        <v>Aceptable</v>
      </c>
      <c r="AE26" s="175" t="s">
        <v>34</v>
      </c>
      <c r="AF26" s="175" t="s">
        <v>34</v>
      </c>
      <c r="AG26" s="175" t="s">
        <v>34</v>
      </c>
      <c r="AH26" s="187" t="s">
        <v>408</v>
      </c>
      <c r="AI26" s="175" t="s">
        <v>206</v>
      </c>
      <c r="AJ26" s="175" t="s">
        <v>34</v>
      </c>
      <c r="AK26" s="186" t="s">
        <v>35</v>
      </c>
      <c r="AL26" s="109"/>
      <c r="AM26" s="109"/>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ht="132.75" customHeight="1" thickBot="1" x14ac:dyDescent="0.25">
      <c r="A27" s="44"/>
      <c r="B27" s="284"/>
      <c r="C27" s="284"/>
      <c r="D27" s="284"/>
      <c r="E27" s="297"/>
      <c r="F27" s="297"/>
      <c r="G27" s="90" t="s">
        <v>33</v>
      </c>
      <c r="H27" s="187" t="s">
        <v>72</v>
      </c>
      <c r="I27" s="187" t="s">
        <v>398</v>
      </c>
      <c r="J27" s="187" t="s">
        <v>399</v>
      </c>
      <c r="K27" s="187" t="s">
        <v>400</v>
      </c>
      <c r="L27" s="195">
        <v>1</v>
      </c>
      <c r="M27" s="207">
        <v>3</v>
      </c>
      <c r="N27" s="206">
        <v>0</v>
      </c>
      <c r="O27" s="206">
        <f t="shared" si="0"/>
        <v>4</v>
      </c>
      <c r="P27" s="187" t="s">
        <v>401</v>
      </c>
      <c r="Q27" s="179">
        <v>8</v>
      </c>
      <c r="R27" s="187" t="s">
        <v>402</v>
      </c>
      <c r="S27" s="187" t="s">
        <v>403</v>
      </c>
      <c r="T27" s="175" t="s">
        <v>469</v>
      </c>
      <c r="U27" s="180">
        <v>2</v>
      </c>
      <c r="V27" s="180">
        <v>1</v>
      </c>
      <c r="W27" s="181">
        <f t="shared" si="1"/>
        <v>2</v>
      </c>
      <c r="X27" s="180" t="str">
        <f t="shared" si="2"/>
        <v>B</v>
      </c>
      <c r="Y27" s="182" t="str">
        <f t="shared" si="3"/>
        <v>Situación mejorable con exposición ocasional o esporádica, o situación sin anomalía destacable con cualquier nivel de exposición. No es esperable que se materialice el riesgo, aunque puede ser concebible.</v>
      </c>
      <c r="Z27" s="180">
        <v>10</v>
      </c>
      <c r="AA27" s="180">
        <f t="shared" si="4"/>
        <v>20</v>
      </c>
      <c r="AB27" s="183" t="str">
        <f t="shared" si="5"/>
        <v>IV</v>
      </c>
      <c r="AC27" s="182" t="str">
        <f t="shared" si="6"/>
        <v>Mantener las medidas de control existentes, pero se deberían considerar soluciones o mejoras y se deben hacer comprobaciones periódicas para asegurar que el riesgo aún es tolerable.</v>
      </c>
      <c r="AD27" s="184" t="str">
        <f t="shared" si="7"/>
        <v>Aceptable</v>
      </c>
      <c r="AE27" s="182" t="s">
        <v>623</v>
      </c>
      <c r="AF27" s="179" t="s">
        <v>34</v>
      </c>
      <c r="AG27" s="179" t="s">
        <v>34</v>
      </c>
      <c r="AH27" s="187" t="s">
        <v>73</v>
      </c>
      <c r="AI27" s="187" t="s">
        <v>404</v>
      </c>
      <c r="AJ27" s="179" t="s">
        <v>34</v>
      </c>
      <c r="AK27" s="186" t="s">
        <v>624</v>
      </c>
      <c r="AL27" s="120"/>
      <c r="AM27" s="120"/>
    </row>
    <row r="28" spans="1:64" ht="132.75" customHeight="1" x14ac:dyDescent="0.2">
      <c r="H28" s="120"/>
      <c r="I28" s="120"/>
      <c r="J28" s="120"/>
      <c r="K28" s="120"/>
      <c r="L28" s="120"/>
      <c r="M28" s="120"/>
      <c r="N28" s="120"/>
      <c r="O28" s="120"/>
      <c r="P28" s="120"/>
      <c r="Q28" s="120"/>
      <c r="R28" s="120"/>
      <c r="S28" s="120"/>
      <c r="T28" s="120"/>
      <c r="AE28" s="120"/>
      <c r="AF28" s="120"/>
      <c r="AG28" s="120"/>
      <c r="AH28" s="120"/>
      <c r="AI28" s="120"/>
      <c r="AJ28" s="120"/>
      <c r="AK28" s="120"/>
      <c r="AL28" s="120"/>
      <c r="AM28" s="120"/>
    </row>
  </sheetData>
  <mergeCells count="50">
    <mergeCell ref="H18:H19"/>
    <mergeCell ref="I18:I19"/>
    <mergeCell ref="G20:G21"/>
    <mergeCell ref="H20:H21"/>
    <mergeCell ref="AF9:AF10"/>
    <mergeCell ref="U9:U10"/>
    <mergeCell ref="V9:V10"/>
    <mergeCell ref="W9:W10"/>
    <mergeCell ref="G14:G17"/>
    <mergeCell ref="H14:H17"/>
    <mergeCell ref="G11:G12"/>
    <mergeCell ref="H11:H13"/>
    <mergeCell ref="G9:G10"/>
    <mergeCell ref="X9:X10"/>
    <mergeCell ref="Y9:Y10"/>
    <mergeCell ref="Z9:Z10"/>
    <mergeCell ref="H9:J9"/>
    <mergeCell ref="K9:K10"/>
    <mergeCell ref="AH9:AH10"/>
    <mergeCell ref="AI9:AI10"/>
    <mergeCell ref="AJ9:AJ10"/>
    <mergeCell ref="R9:T9"/>
    <mergeCell ref="AK9:AK10"/>
    <mergeCell ref="B11:B27"/>
    <mergeCell ref="C11:C27"/>
    <mergeCell ref="D11:D27"/>
    <mergeCell ref="E11:E27"/>
    <mergeCell ref="F11:F27"/>
    <mergeCell ref="AA9:AA10"/>
    <mergeCell ref="H22:H26"/>
    <mergeCell ref="AG9:AG10"/>
    <mergeCell ref="AB9:AB10"/>
    <mergeCell ref="AC9:AC10"/>
    <mergeCell ref="AD9:AD10"/>
    <mergeCell ref="AE9:AE10"/>
    <mergeCell ref="L9:O9"/>
    <mergeCell ref="P9:P10"/>
    <mergeCell ref="Q9:Q10"/>
    <mergeCell ref="B9:B10"/>
    <mergeCell ref="C9:C10"/>
    <mergeCell ref="D9:D10"/>
    <mergeCell ref="E9:E10"/>
    <mergeCell ref="F9:F10"/>
    <mergeCell ref="B5:T5"/>
    <mergeCell ref="U5:AK5"/>
    <mergeCell ref="B7:T8"/>
    <mergeCell ref="U7:AC8"/>
    <mergeCell ref="AD7:AD8"/>
    <mergeCell ref="AE7:AK7"/>
    <mergeCell ref="AE8:AK8"/>
  </mergeCells>
  <conditionalFormatting sqref="AB686:AF686 AE518:AF518 AE506:AF506 AE238:AF238 AB54:AF54 AB39:AF39 AB33:AF36 AB37:AE38 AB48:AF51 AB40:AE47 AB52:AE53 AB66:AF67 AB55:AE65 AB69:AF69 AB68:AE68 AB79:AF80 AB70:AE78 AB82:AF82 AB81:AE81 AB94:AF95 AB83:AE93 AB97:AF97 AB96:AE96 AB98:AE107 AF93 AF107:AF108 AE110:AF110 AE108:AE109 AE111:AE120 AF120 AE121:AF122 AE124:AF124 AE123 AE125:AE134 AF134 AE135:AF136 AE138:AF138 AE137 AE139:AE148 AF148 AE149:AF150 AE152:AF152 AE151 AE153:AE162 AF162 AB108:AD162 AB163:AF235 AE250:AF251 AE253:AF253 AE252 AE254:AE263 AF263 AB264:AF264 AE265:AF503 AE504:AE505 AE507:AE517 AB265:AD518 AB519:AF604 AB681:AF681 AB616:AF617 AB607:AF607 AB605:AE606 AB608:AE615 AB619:AF678 AB618:AE618 AB679:AE680 AB682:AE685 AB690:AF691 AB687:AE689 AB693:AF753 AB692:AE692 AB236:AE237 AE239:AE249 AB238:AD263 AB28:AE32 AB14:AD14 AB22:AB27">
    <cfRule type="cellIs" dxfId="2846" priority="209" stopIfTrue="1" operator="equal">
      <formula>"I"</formula>
    </cfRule>
    <cfRule type="cellIs" dxfId="2845" priority="210" stopIfTrue="1" operator="equal">
      <formula>"II"</formula>
    </cfRule>
    <cfRule type="cellIs" dxfId="2844" priority="211" stopIfTrue="1" operator="between">
      <formula>"III"</formula>
      <formula>"IV"</formula>
    </cfRule>
  </conditionalFormatting>
  <conditionalFormatting sqref="AD686:AF686 AE518:AF518 AE506:AF506 AD238:AF238 AD236:AE237 AD239:AE250 AD54:AF54 AD39:AF39 AD33:AF36 AD37:AE38 AD48:AF51 AD40:AE47 AD52:AE53 AD66:AF67 AD55:AE65 AD69:AF69 AD68:AE68 AD79:AF80 AD70:AE78 AD82:AF82 AD81:AE81 AD94:AF95 AD83:AE93 AD97:AF97 AD96:AE96 AD98:AE107 AF93 AF107:AF108 AE110:AF110 AE108:AE109 AE111:AE120 AF120 AE121:AF122 AE124:AF124 AE123 AE125:AE134 AF134 AE135:AF136 AE138:AF138 AE137 AE139:AE148 AF148 AE149:AF150 AE152:AF152 AE151 AE153:AE162 AF162 AD108:AD162 AD163:AF235 AF250:AF251 AE253:AF253 AE251:AE252 AE254:AE263 AF263 AD251:AD263 AD264:AF264 AE265:AF503 AE504:AE505 AE507:AE517 AD265:AD518 AD519:AF604 AD681:AF681 AD616:AF617 AD607:AF607 AD605:AE606 AD608:AE615 AD619:AF678 AD618:AE618 AD679:AE680 AD682:AE685 AD690:AF691 AD687:AE689 AD693:AF753 AD692:AE692 AD28:AE32 AD14">
    <cfRule type="cellIs" dxfId="2843" priority="207" stopIfTrue="1" operator="equal">
      <formula>"Aceptable"</formula>
    </cfRule>
    <cfRule type="cellIs" dxfId="2842" priority="208" stopIfTrue="1" operator="equal">
      <formula>"No aceptable"</formula>
    </cfRule>
  </conditionalFormatting>
  <conditionalFormatting sqref="AD28:AD753 AD14">
    <cfRule type="containsText" dxfId="2841" priority="204" stopIfTrue="1" operator="containsText" text="No aceptable o aceptable con control específico">
      <formula>NOT(ISERROR(SEARCH("No aceptable o aceptable con control específico",AD14)))</formula>
    </cfRule>
    <cfRule type="containsText" dxfId="2840" priority="205" stopIfTrue="1" operator="containsText" text="No aceptable">
      <formula>NOT(ISERROR(SEARCH("No aceptable",AD14)))</formula>
    </cfRule>
    <cfRule type="containsText" dxfId="2839" priority="206" stopIfTrue="1" operator="containsText" text="No Aceptable o aceptable con control específico">
      <formula>NOT(ISERROR(SEARCH("No Aceptable o aceptable con control específico",AD14)))</formula>
    </cfRule>
  </conditionalFormatting>
  <conditionalFormatting sqref="AD11">
    <cfRule type="containsText" dxfId="2838" priority="196" stopIfTrue="1" operator="containsText" text="No aceptable o aceptable con control específico">
      <formula>NOT(ISERROR(SEARCH("No aceptable o aceptable con control específico",AD11)))</formula>
    </cfRule>
    <cfRule type="containsText" dxfId="2837" priority="197" stopIfTrue="1" operator="containsText" text="No aceptable">
      <formula>NOT(ISERROR(SEARCH("No aceptable",AD11)))</formula>
    </cfRule>
    <cfRule type="containsText" dxfId="2836" priority="198" stopIfTrue="1" operator="containsText" text="No Aceptable o aceptable con control específico">
      <formula>NOT(ISERROR(SEARCH("No Aceptable o aceptable con control específico",AD11)))</formula>
    </cfRule>
  </conditionalFormatting>
  <conditionalFormatting sqref="AD11">
    <cfRule type="cellIs" dxfId="2835" priority="199" stopIfTrue="1" operator="equal">
      <formula>"Aceptable"</formula>
    </cfRule>
    <cfRule type="cellIs" dxfId="2834" priority="200" stopIfTrue="1" operator="equal">
      <formula>"No aceptable"</formula>
    </cfRule>
  </conditionalFormatting>
  <conditionalFormatting sqref="AD12">
    <cfRule type="cellIs" dxfId="2833" priority="191" stopIfTrue="1" operator="equal">
      <formula>"Aceptable"</formula>
    </cfRule>
    <cfRule type="cellIs" dxfId="2832" priority="192" stopIfTrue="1" operator="equal">
      <formula>"No aceptable"</formula>
    </cfRule>
  </conditionalFormatting>
  <conditionalFormatting sqref="AD12">
    <cfRule type="containsText" dxfId="2831" priority="188" stopIfTrue="1" operator="containsText" text="No aceptable o aceptable con control específico">
      <formula>NOT(ISERROR(SEARCH("No aceptable o aceptable con control específico",AD12)))</formula>
    </cfRule>
    <cfRule type="containsText" dxfId="2830" priority="189" stopIfTrue="1" operator="containsText" text="No aceptable">
      <formula>NOT(ISERROR(SEARCH("No aceptable",AD12)))</formula>
    </cfRule>
    <cfRule type="containsText" dxfId="2829" priority="190" stopIfTrue="1" operator="containsText" text="No Aceptable o aceptable con control específico">
      <formula>NOT(ISERROR(SEARCH("No Aceptable o aceptable con control específico",AD12)))</formula>
    </cfRule>
  </conditionalFormatting>
  <conditionalFormatting sqref="AD13">
    <cfRule type="cellIs" dxfId="2828" priority="175" stopIfTrue="1" operator="equal">
      <formula>"Aceptable"</formula>
    </cfRule>
    <cfRule type="cellIs" dxfId="2827" priority="176" stopIfTrue="1" operator="equal">
      <formula>"No aceptable"</formula>
    </cfRule>
  </conditionalFormatting>
  <conditionalFormatting sqref="AD13">
    <cfRule type="containsText" dxfId="2826" priority="172" stopIfTrue="1" operator="containsText" text="No aceptable o aceptable con control específico">
      <formula>NOT(ISERROR(SEARCH("No aceptable o aceptable con control específico",AD13)))</formula>
    </cfRule>
    <cfRule type="containsText" dxfId="2825" priority="173" stopIfTrue="1" operator="containsText" text="No aceptable">
      <formula>NOT(ISERROR(SEARCH("No aceptable",AD13)))</formula>
    </cfRule>
    <cfRule type="containsText" dxfId="2824" priority="174" stopIfTrue="1" operator="containsText" text="No Aceptable o aceptable con control específico">
      <formula>NOT(ISERROR(SEARCH("No Aceptable o aceptable con control específico",AD13)))</formula>
    </cfRule>
  </conditionalFormatting>
  <conditionalFormatting sqref="AD23">
    <cfRule type="cellIs" dxfId="2823" priority="146" stopIfTrue="1" operator="equal">
      <formula>"Aceptable"</formula>
    </cfRule>
    <cfRule type="cellIs" dxfId="2822" priority="147" stopIfTrue="1" operator="equal">
      <formula>"No aceptable"</formula>
    </cfRule>
  </conditionalFormatting>
  <conditionalFormatting sqref="AD23">
    <cfRule type="containsText" dxfId="2821" priority="143" stopIfTrue="1" operator="containsText" text="No aceptable o aceptable con control específico">
      <formula>NOT(ISERROR(SEARCH("No aceptable o aceptable con control específico",AD23)))</formula>
    </cfRule>
    <cfRule type="containsText" dxfId="2820" priority="144" stopIfTrue="1" operator="containsText" text="No aceptable">
      <formula>NOT(ISERROR(SEARCH("No aceptable",AD23)))</formula>
    </cfRule>
    <cfRule type="containsText" dxfId="2819" priority="145" stopIfTrue="1" operator="containsText" text="No Aceptable o aceptable con control específico">
      <formula>NOT(ISERROR(SEARCH("No Aceptable o aceptable con control específico",AD23)))</formula>
    </cfRule>
  </conditionalFormatting>
  <conditionalFormatting sqref="AD24 AD26:AD27">
    <cfRule type="cellIs" dxfId="2818" priority="167" stopIfTrue="1" operator="equal">
      <formula>"Aceptable"</formula>
    </cfRule>
    <cfRule type="cellIs" dxfId="2817" priority="168" stopIfTrue="1" operator="equal">
      <formula>"No aceptable"</formula>
    </cfRule>
  </conditionalFormatting>
  <conditionalFormatting sqref="AD24 AD26:AD27">
    <cfRule type="containsText" dxfId="2816" priority="164" stopIfTrue="1" operator="containsText" text="No aceptable o aceptable con control específico">
      <formula>NOT(ISERROR(SEARCH("No aceptable o aceptable con control específico",AD24)))</formula>
    </cfRule>
    <cfRule type="containsText" dxfId="2815" priority="165" stopIfTrue="1" operator="containsText" text="No aceptable">
      <formula>NOT(ISERROR(SEARCH("No aceptable",AD24)))</formula>
    </cfRule>
    <cfRule type="containsText" dxfId="2814" priority="166" stopIfTrue="1" operator="containsText" text="No Aceptable o aceptable con control específico">
      <formula>NOT(ISERROR(SEARCH("No Aceptable o aceptable con control específico",AD24)))</formula>
    </cfRule>
  </conditionalFormatting>
  <conditionalFormatting sqref="AD22">
    <cfRule type="cellIs" dxfId="2813" priority="154" stopIfTrue="1" operator="equal">
      <formula>"Aceptable"</formula>
    </cfRule>
    <cfRule type="cellIs" dxfId="2812" priority="155" stopIfTrue="1" operator="equal">
      <formula>"No aceptable"</formula>
    </cfRule>
  </conditionalFormatting>
  <conditionalFormatting sqref="AD22">
    <cfRule type="containsText" dxfId="2811" priority="151" stopIfTrue="1" operator="containsText" text="No aceptable o aceptable con control específico">
      <formula>NOT(ISERROR(SEARCH("No aceptable o aceptable con control específico",AD22)))</formula>
    </cfRule>
    <cfRule type="containsText" dxfId="2810" priority="152" stopIfTrue="1" operator="containsText" text="No aceptable">
      <formula>NOT(ISERROR(SEARCH("No aceptable",AD22)))</formula>
    </cfRule>
    <cfRule type="containsText" dxfId="2809" priority="153" stopIfTrue="1" operator="containsText" text="No Aceptable o aceptable con control específico">
      <formula>NOT(ISERROR(SEARCH("No Aceptable o aceptable con control específico",AD22)))</formula>
    </cfRule>
  </conditionalFormatting>
  <conditionalFormatting sqref="AD25">
    <cfRule type="cellIs" dxfId="2808" priority="138" stopIfTrue="1" operator="equal">
      <formula>"Aceptable"</formula>
    </cfRule>
    <cfRule type="cellIs" dxfId="2807" priority="139" stopIfTrue="1" operator="equal">
      <formula>"No aceptable"</formula>
    </cfRule>
  </conditionalFormatting>
  <conditionalFormatting sqref="AD25">
    <cfRule type="containsText" dxfId="2806" priority="135" stopIfTrue="1" operator="containsText" text="No aceptable o aceptable con control específico">
      <formula>NOT(ISERROR(SEARCH("No aceptable o aceptable con control específico",AD25)))</formula>
    </cfRule>
    <cfRule type="containsText" dxfId="2805" priority="136" stopIfTrue="1" operator="containsText" text="No aceptable">
      <formula>NOT(ISERROR(SEARCH("No aceptable",AD25)))</formula>
    </cfRule>
    <cfRule type="containsText" dxfId="2804" priority="137" stopIfTrue="1" operator="containsText" text="No Aceptable o aceptable con control específico">
      <formula>NOT(ISERROR(SEARCH("No Aceptable o aceptable con control específico",AD25)))</formula>
    </cfRule>
  </conditionalFormatting>
  <conditionalFormatting sqref="AD17">
    <cfRule type="containsText" dxfId="2803" priority="130" stopIfTrue="1" operator="containsText" text="No aceptable o aceptable con control específico">
      <formula>NOT(ISERROR(SEARCH("No aceptable o aceptable con control específico",AD17)))</formula>
    </cfRule>
    <cfRule type="containsText" dxfId="2802" priority="131" stopIfTrue="1" operator="containsText" text="No aceptable">
      <formula>NOT(ISERROR(SEARCH("No aceptable",AD17)))</formula>
    </cfRule>
    <cfRule type="containsText" dxfId="2801" priority="132" stopIfTrue="1" operator="containsText" text="No Aceptable o aceptable con control específico">
      <formula>NOT(ISERROR(SEARCH("No Aceptable o aceptable con control específico",AD17)))</formula>
    </cfRule>
  </conditionalFormatting>
  <conditionalFormatting sqref="AD17">
    <cfRule type="cellIs" dxfId="2800" priority="133" stopIfTrue="1" operator="equal">
      <formula>"Aceptable"</formula>
    </cfRule>
    <cfRule type="cellIs" dxfId="2799" priority="134" stopIfTrue="1" operator="equal">
      <formula>"No aceptable"</formula>
    </cfRule>
  </conditionalFormatting>
  <conditionalFormatting sqref="AD19">
    <cfRule type="containsText" dxfId="2798" priority="125" stopIfTrue="1" operator="containsText" text="No aceptable o aceptable con control específico">
      <formula>NOT(ISERROR(SEARCH("No aceptable o aceptable con control específico",AD19)))</formula>
    </cfRule>
    <cfRule type="containsText" dxfId="2797" priority="126" stopIfTrue="1" operator="containsText" text="No aceptable">
      <formula>NOT(ISERROR(SEARCH("No aceptable",AD19)))</formula>
    </cfRule>
    <cfRule type="containsText" dxfId="2796" priority="127" stopIfTrue="1" operator="containsText" text="No Aceptable o aceptable con control específico">
      <formula>NOT(ISERROR(SEARCH("No Aceptable o aceptable con control específico",AD19)))</formula>
    </cfRule>
  </conditionalFormatting>
  <conditionalFormatting sqref="AD19">
    <cfRule type="cellIs" dxfId="2795" priority="128" stopIfTrue="1" operator="equal">
      <formula>"Aceptable"</formula>
    </cfRule>
    <cfRule type="cellIs" dxfId="2794" priority="129" stopIfTrue="1" operator="equal">
      <formula>"No aceptable"</formula>
    </cfRule>
  </conditionalFormatting>
  <conditionalFormatting sqref="AB11">
    <cfRule type="cellIs" dxfId="2793" priority="122" stopIfTrue="1" operator="equal">
      <formula>"I"</formula>
    </cfRule>
    <cfRule type="cellIs" dxfId="2792" priority="123" stopIfTrue="1" operator="equal">
      <formula>"II"</formula>
    </cfRule>
    <cfRule type="cellIs" dxfId="2791" priority="124" stopIfTrue="1" operator="between">
      <formula>"III"</formula>
      <formula>"IV"</formula>
    </cfRule>
  </conditionalFormatting>
  <conditionalFormatting sqref="AB12">
    <cfRule type="cellIs" dxfId="2790" priority="119" stopIfTrue="1" operator="equal">
      <formula>"I"</formula>
    </cfRule>
    <cfRule type="cellIs" dxfId="2789" priority="120" stopIfTrue="1" operator="equal">
      <formula>"II"</formula>
    </cfRule>
    <cfRule type="cellIs" dxfId="2788" priority="121" stopIfTrue="1" operator="between">
      <formula>"III"</formula>
      <formula>"IV"</formula>
    </cfRule>
  </conditionalFormatting>
  <conditionalFormatting sqref="AB13">
    <cfRule type="cellIs" dxfId="2787" priority="116" stopIfTrue="1" operator="equal">
      <formula>"I"</formula>
    </cfRule>
    <cfRule type="cellIs" dxfId="2786" priority="117" stopIfTrue="1" operator="equal">
      <formula>"II"</formula>
    </cfRule>
    <cfRule type="cellIs" dxfId="2785" priority="118" stopIfTrue="1" operator="between">
      <formula>"III"</formula>
      <formula>"IV"</formula>
    </cfRule>
  </conditionalFormatting>
  <conditionalFormatting sqref="AB17">
    <cfRule type="cellIs" dxfId="2784" priority="113" stopIfTrue="1" operator="equal">
      <formula>"I"</formula>
    </cfRule>
    <cfRule type="cellIs" dxfId="2783" priority="114" stopIfTrue="1" operator="equal">
      <formula>"II"</formula>
    </cfRule>
    <cfRule type="cellIs" dxfId="2782" priority="115" stopIfTrue="1" operator="between">
      <formula>"III"</formula>
      <formula>"IV"</formula>
    </cfRule>
  </conditionalFormatting>
  <conditionalFormatting sqref="AB19">
    <cfRule type="cellIs" dxfId="2781" priority="110" stopIfTrue="1" operator="equal">
      <formula>"I"</formula>
    </cfRule>
    <cfRule type="cellIs" dxfId="2780" priority="111" stopIfTrue="1" operator="equal">
      <formula>"II"</formula>
    </cfRule>
    <cfRule type="cellIs" dxfId="2779" priority="112" stopIfTrue="1" operator="between">
      <formula>"III"</formula>
      <formula>"IV"</formula>
    </cfRule>
  </conditionalFormatting>
  <conditionalFormatting sqref="AE15">
    <cfRule type="cellIs" dxfId="2778" priority="102" stopIfTrue="1" operator="equal">
      <formula>"I"</formula>
    </cfRule>
    <cfRule type="cellIs" dxfId="2777" priority="103" stopIfTrue="1" operator="equal">
      <formula>"II"</formula>
    </cfRule>
    <cfRule type="cellIs" dxfId="2776" priority="104" stopIfTrue="1" operator="between">
      <formula>"III"</formula>
      <formula>"IV"</formula>
    </cfRule>
  </conditionalFormatting>
  <conditionalFormatting sqref="AE15">
    <cfRule type="cellIs" dxfId="2775" priority="100" stopIfTrue="1" operator="equal">
      <formula>"Aceptable"</formula>
    </cfRule>
    <cfRule type="cellIs" dxfId="2774" priority="101" stopIfTrue="1" operator="equal">
      <formula>"No aceptable"</formula>
    </cfRule>
  </conditionalFormatting>
  <conditionalFormatting sqref="AB15:AD15">
    <cfRule type="cellIs" dxfId="2773" priority="97" stopIfTrue="1" operator="equal">
      <formula>"I"</formula>
    </cfRule>
    <cfRule type="cellIs" dxfId="2772" priority="98" stopIfTrue="1" operator="equal">
      <formula>"II"</formula>
    </cfRule>
    <cfRule type="cellIs" dxfId="2771" priority="99" stopIfTrue="1" operator="between">
      <formula>"III"</formula>
      <formula>"IV"</formula>
    </cfRule>
  </conditionalFormatting>
  <conditionalFormatting sqref="AD15">
    <cfRule type="cellIs" dxfId="2770" priority="95" stopIfTrue="1" operator="equal">
      <formula>"Aceptable"</formula>
    </cfRule>
    <cfRule type="cellIs" dxfId="2769" priority="96" stopIfTrue="1" operator="equal">
      <formula>"No aceptable"</formula>
    </cfRule>
  </conditionalFormatting>
  <conditionalFormatting sqref="AD15">
    <cfRule type="containsText" dxfId="2768" priority="92" stopIfTrue="1" operator="containsText" text="No aceptable o aceptable con control específico">
      <formula>NOT(ISERROR(SEARCH("No aceptable o aceptable con control específico",AD15)))</formula>
    </cfRule>
    <cfRule type="containsText" dxfId="2767" priority="93" stopIfTrue="1" operator="containsText" text="No aceptable">
      <formula>NOT(ISERROR(SEARCH("No aceptable",AD15)))</formula>
    </cfRule>
    <cfRule type="containsText" dxfId="2766" priority="94" stopIfTrue="1" operator="containsText" text="No Aceptable o aceptable con control específico">
      <formula>NOT(ISERROR(SEARCH("No Aceptable o aceptable con control específico",AD15)))</formula>
    </cfRule>
  </conditionalFormatting>
  <conditionalFormatting sqref="AE11:AE13">
    <cfRule type="cellIs" dxfId="2765" priority="89" stopIfTrue="1" operator="equal">
      <formula>"I"</formula>
    </cfRule>
    <cfRule type="cellIs" dxfId="2764" priority="90" stopIfTrue="1" operator="equal">
      <formula>"II"</formula>
    </cfRule>
    <cfRule type="cellIs" dxfId="2763" priority="91" stopIfTrue="1" operator="between">
      <formula>"III"</formula>
      <formula>"IV"</formula>
    </cfRule>
  </conditionalFormatting>
  <conditionalFormatting sqref="AE11:AE13">
    <cfRule type="cellIs" dxfId="2762" priority="87" stopIfTrue="1" operator="equal">
      <formula>"Aceptable"</formula>
    </cfRule>
    <cfRule type="cellIs" dxfId="2761" priority="88" stopIfTrue="1" operator="equal">
      <formula>"No aceptable"</formula>
    </cfRule>
  </conditionalFormatting>
  <conditionalFormatting sqref="AE24 AE26">
    <cfRule type="cellIs" dxfId="2760" priority="84" stopIfTrue="1" operator="equal">
      <formula>"I"</formula>
    </cfRule>
    <cfRule type="cellIs" dxfId="2759" priority="85" stopIfTrue="1" operator="equal">
      <formula>"II"</formula>
    </cfRule>
    <cfRule type="cellIs" dxfId="2758" priority="86" stopIfTrue="1" operator="between">
      <formula>"III"</formula>
      <formula>"IV"</formula>
    </cfRule>
  </conditionalFormatting>
  <conditionalFormatting sqref="AE24 AE26">
    <cfRule type="cellIs" dxfId="2757" priority="82" stopIfTrue="1" operator="equal">
      <formula>"Aceptable"</formula>
    </cfRule>
    <cfRule type="cellIs" dxfId="2756" priority="83" stopIfTrue="1" operator="equal">
      <formula>"No aceptable"</formula>
    </cfRule>
  </conditionalFormatting>
  <conditionalFormatting sqref="AE23">
    <cfRule type="cellIs" dxfId="2755" priority="80" stopIfTrue="1" operator="equal">
      <formula>"Aceptable"</formula>
    </cfRule>
    <cfRule type="cellIs" dxfId="2754" priority="81" stopIfTrue="1" operator="equal">
      <formula>"No aceptable"</formula>
    </cfRule>
  </conditionalFormatting>
  <conditionalFormatting sqref="AE22">
    <cfRule type="cellIs" dxfId="2753" priority="77" stopIfTrue="1" operator="equal">
      <formula>"I"</formula>
    </cfRule>
    <cfRule type="cellIs" dxfId="2752" priority="78" stopIfTrue="1" operator="equal">
      <formula>"II"</formula>
    </cfRule>
    <cfRule type="cellIs" dxfId="2751" priority="79" stopIfTrue="1" operator="between">
      <formula>"III"</formula>
      <formula>"IV"</formula>
    </cfRule>
  </conditionalFormatting>
  <conditionalFormatting sqref="AE22">
    <cfRule type="cellIs" dxfId="2750" priority="75" stopIfTrue="1" operator="equal">
      <formula>"Aceptable"</formula>
    </cfRule>
    <cfRule type="cellIs" dxfId="2749" priority="76" stopIfTrue="1" operator="equal">
      <formula>"No aceptable"</formula>
    </cfRule>
  </conditionalFormatting>
  <conditionalFormatting sqref="AE20">
    <cfRule type="cellIs" dxfId="2748" priority="62" stopIfTrue="1" operator="equal">
      <formula>"I"</formula>
    </cfRule>
    <cfRule type="cellIs" dxfId="2747" priority="63" stopIfTrue="1" operator="equal">
      <formula>"II"</formula>
    </cfRule>
    <cfRule type="cellIs" dxfId="2746" priority="64" stopIfTrue="1" operator="between">
      <formula>"III"</formula>
      <formula>"IV"</formula>
    </cfRule>
  </conditionalFormatting>
  <conditionalFormatting sqref="AE20">
    <cfRule type="cellIs" dxfId="2745" priority="60" stopIfTrue="1" operator="equal">
      <formula>"Aceptable"</formula>
    </cfRule>
    <cfRule type="cellIs" dxfId="2744" priority="61" stopIfTrue="1" operator="equal">
      <formula>"No aceptable"</formula>
    </cfRule>
  </conditionalFormatting>
  <conditionalFormatting sqref="AE21">
    <cfRule type="cellIs" dxfId="2743" priority="57" stopIfTrue="1" operator="equal">
      <formula>"I"</formula>
    </cfRule>
    <cfRule type="cellIs" dxfId="2742" priority="58" stopIfTrue="1" operator="equal">
      <formula>"II"</formula>
    </cfRule>
    <cfRule type="cellIs" dxfId="2741" priority="59" stopIfTrue="1" operator="between">
      <formula>"III"</formula>
      <formula>"IV"</formula>
    </cfRule>
  </conditionalFormatting>
  <conditionalFormatting sqref="AE21">
    <cfRule type="cellIs" dxfId="2740" priority="55" stopIfTrue="1" operator="equal">
      <formula>"Aceptable"</formula>
    </cfRule>
    <cfRule type="cellIs" dxfId="2739" priority="56" stopIfTrue="1" operator="equal">
      <formula>"No aceptable"</formula>
    </cfRule>
  </conditionalFormatting>
  <conditionalFormatting sqref="AE19">
    <cfRule type="cellIs" dxfId="2738" priority="52" stopIfTrue="1" operator="equal">
      <formula>"I"</formula>
    </cfRule>
    <cfRule type="cellIs" dxfId="2737" priority="53" stopIfTrue="1" operator="equal">
      <formula>"II"</formula>
    </cfRule>
    <cfRule type="cellIs" dxfId="2736" priority="54" stopIfTrue="1" operator="between">
      <formula>"III"</formula>
      <formula>"IV"</formula>
    </cfRule>
  </conditionalFormatting>
  <conditionalFormatting sqref="AE19">
    <cfRule type="cellIs" dxfId="2735" priority="50" stopIfTrue="1" operator="equal">
      <formula>"Aceptable"</formula>
    </cfRule>
    <cfRule type="cellIs" dxfId="2734" priority="51" stopIfTrue="1" operator="equal">
      <formula>"No aceptable"</formula>
    </cfRule>
  </conditionalFormatting>
  <conditionalFormatting sqref="AB18:AD18">
    <cfRule type="cellIs" dxfId="2733" priority="47" stopIfTrue="1" operator="equal">
      <formula>"I"</formula>
    </cfRule>
    <cfRule type="cellIs" dxfId="2732" priority="48" stopIfTrue="1" operator="equal">
      <formula>"II"</formula>
    </cfRule>
    <cfRule type="cellIs" dxfId="2731" priority="49" stopIfTrue="1" operator="between">
      <formula>"III"</formula>
      <formula>"IV"</formula>
    </cfRule>
  </conditionalFormatting>
  <conditionalFormatting sqref="AD18">
    <cfRule type="cellIs" dxfId="2730" priority="45" stopIfTrue="1" operator="equal">
      <formula>"Aceptable"</formula>
    </cfRule>
    <cfRule type="cellIs" dxfId="2729" priority="46" stopIfTrue="1" operator="equal">
      <formula>"No aceptable"</formula>
    </cfRule>
  </conditionalFormatting>
  <conditionalFormatting sqref="AD18">
    <cfRule type="containsText" dxfId="2728" priority="42" stopIfTrue="1" operator="containsText" text="No aceptable o aceptable con control específico">
      <formula>NOT(ISERROR(SEARCH("No aceptable o aceptable con control específico",AD18)))</formula>
    </cfRule>
    <cfRule type="containsText" dxfId="2727" priority="43" stopIfTrue="1" operator="containsText" text="No aceptable">
      <formula>NOT(ISERROR(SEARCH("No aceptable",AD18)))</formula>
    </cfRule>
    <cfRule type="containsText" dxfId="2726" priority="44" stopIfTrue="1" operator="containsText" text="No Aceptable o aceptable con control específico">
      <formula>NOT(ISERROR(SEARCH("No Aceptable o aceptable con control específico",AD18)))</formula>
    </cfRule>
  </conditionalFormatting>
  <conditionalFormatting sqref="AB20:AD21">
    <cfRule type="cellIs" dxfId="2725" priority="39" stopIfTrue="1" operator="equal">
      <formula>"I"</formula>
    </cfRule>
    <cfRule type="cellIs" dxfId="2724" priority="40" stopIfTrue="1" operator="equal">
      <formula>"II"</formula>
    </cfRule>
    <cfRule type="cellIs" dxfId="2723" priority="41" stopIfTrue="1" operator="between">
      <formula>"III"</formula>
      <formula>"IV"</formula>
    </cfRule>
  </conditionalFormatting>
  <conditionalFormatting sqref="AD20:AD21">
    <cfRule type="cellIs" dxfId="2722" priority="37" stopIfTrue="1" operator="equal">
      <formula>"Aceptable"</formula>
    </cfRule>
    <cfRule type="cellIs" dxfId="2721" priority="38" stopIfTrue="1" operator="equal">
      <formula>"No aceptable"</formula>
    </cfRule>
  </conditionalFormatting>
  <conditionalFormatting sqref="AD20:AD21">
    <cfRule type="containsText" dxfId="2720" priority="34" stopIfTrue="1" operator="containsText" text="No aceptable o aceptable con control específico">
      <formula>NOT(ISERROR(SEARCH("No aceptable o aceptable con control específico",AD20)))</formula>
    </cfRule>
    <cfRule type="containsText" dxfId="2719" priority="35" stopIfTrue="1" operator="containsText" text="No aceptable">
      <formula>NOT(ISERROR(SEARCH("No aceptable",AD20)))</formula>
    </cfRule>
    <cfRule type="containsText" dxfId="2718" priority="36" stopIfTrue="1" operator="containsText" text="No Aceptable o aceptable con control específico">
      <formula>NOT(ISERROR(SEARCH("No Aceptable o aceptable con control específico",AD20)))</formula>
    </cfRule>
  </conditionalFormatting>
  <conditionalFormatting sqref="AB16:AC16">
    <cfRule type="cellIs" dxfId="2717" priority="31" stopIfTrue="1" operator="equal">
      <formula>"I"</formula>
    </cfRule>
    <cfRule type="cellIs" dxfId="2716" priority="32" stopIfTrue="1" operator="equal">
      <formula>"II"</formula>
    </cfRule>
    <cfRule type="cellIs" dxfId="2715" priority="33" stopIfTrue="1" operator="between">
      <formula>"III"</formula>
      <formula>"IV"</formula>
    </cfRule>
  </conditionalFormatting>
  <conditionalFormatting sqref="AD16">
    <cfRule type="cellIs" dxfId="2714" priority="28" stopIfTrue="1" operator="equal">
      <formula>"I"</formula>
    </cfRule>
    <cfRule type="cellIs" dxfId="2713" priority="29" stopIfTrue="1" operator="equal">
      <formula>"II"</formula>
    </cfRule>
    <cfRule type="cellIs" dxfId="2712" priority="30" stopIfTrue="1" operator="between">
      <formula>"III"</formula>
      <formula>"IV"</formula>
    </cfRule>
  </conditionalFormatting>
  <conditionalFormatting sqref="AD16">
    <cfRule type="cellIs" dxfId="2711" priority="26" stopIfTrue="1" operator="equal">
      <formula>"Aceptable"</formula>
    </cfRule>
    <cfRule type="cellIs" dxfId="2710" priority="27" stopIfTrue="1" operator="equal">
      <formula>"No aceptable"</formula>
    </cfRule>
  </conditionalFormatting>
  <conditionalFormatting sqref="AD16">
    <cfRule type="containsText" dxfId="2709" priority="23" stopIfTrue="1" operator="containsText" text="No aceptable o aceptable con control específico">
      <formula>NOT(ISERROR(SEARCH("No aceptable o aceptable con control específico",AD16)))</formula>
    </cfRule>
    <cfRule type="containsText" dxfId="2708" priority="24" stopIfTrue="1" operator="containsText" text="No aceptable">
      <formula>NOT(ISERROR(SEARCH("No aceptable",AD16)))</formula>
    </cfRule>
    <cfRule type="containsText" dxfId="2707" priority="25" stopIfTrue="1" operator="containsText" text="No Aceptable o aceptable con control específico">
      <formula>NOT(ISERROR(SEARCH("No Aceptable o aceptable con control específico",AD16)))</formula>
    </cfRule>
  </conditionalFormatting>
  <conditionalFormatting sqref="AD16">
    <cfRule type="containsText" dxfId="2706" priority="21" stopIfTrue="1" operator="containsText" text="No aceptable">
      <formula>NOT(ISERROR(SEARCH("No aceptable",AD16)))</formula>
    </cfRule>
    <cfRule type="containsText" dxfId="2705" priority="22" stopIfTrue="1" operator="containsText" text="No Aceptable o aceptable con control específico">
      <formula>NOT(ISERROR(SEARCH("No Aceptable o aceptable con control específico",AD16)))</formula>
    </cfRule>
  </conditionalFormatting>
  <conditionalFormatting sqref="AE25">
    <cfRule type="cellIs" dxfId="2704" priority="8" stopIfTrue="1" operator="equal">
      <formula>"I"</formula>
    </cfRule>
    <cfRule type="cellIs" dxfId="2703" priority="9" stopIfTrue="1" operator="equal">
      <formula>"II"</formula>
    </cfRule>
    <cfRule type="cellIs" dxfId="2702" priority="10" stopIfTrue="1" operator="between">
      <formula>"III"</formula>
      <formula>"IV"</formula>
    </cfRule>
  </conditionalFormatting>
  <conditionalFormatting sqref="AE25">
    <cfRule type="cellIs" dxfId="2701" priority="6" stopIfTrue="1" operator="equal">
      <formula>"Aceptable"</formula>
    </cfRule>
    <cfRule type="cellIs" dxfId="2700" priority="7" stopIfTrue="1" operator="equal">
      <formula>"No aceptable"</formula>
    </cfRule>
  </conditionalFormatting>
  <conditionalFormatting sqref="AE18">
    <cfRule type="cellIs" dxfId="2699" priority="13" stopIfTrue="1" operator="equal">
      <formula>"I"</formula>
    </cfRule>
    <cfRule type="cellIs" dxfId="2698" priority="14" stopIfTrue="1" operator="equal">
      <formula>"II"</formula>
    </cfRule>
    <cfRule type="cellIs" dxfId="2697" priority="15" stopIfTrue="1" operator="between">
      <formula>"III"</formula>
      <formula>"IV"</formula>
    </cfRule>
  </conditionalFormatting>
  <conditionalFormatting sqref="AE18">
    <cfRule type="cellIs" dxfId="2696" priority="11" stopIfTrue="1" operator="equal">
      <formula>"Aceptable"</formula>
    </cfRule>
    <cfRule type="cellIs" dxfId="2695" priority="12" stopIfTrue="1" operator="equal">
      <formula>"No aceptable"</formula>
    </cfRule>
  </conditionalFormatting>
  <conditionalFormatting sqref="AE27">
    <cfRule type="cellIs" dxfId="2694" priority="3" stopIfTrue="1" operator="equal">
      <formula>"I"</formula>
    </cfRule>
    <cfRule type="cellIs" dxfId="2693" priority="4" stopIfTrue="1" operator="equal">
      <formula>"II"</formula>
    </cfRule>
    <cfRule type="cellIs" dxfId="2692" priority="5" stopIfTrue="1" operator="between">
      <formula>"III"</formula>
      <formula>"IV"</formula>
    </cfRule>
  </conditionalFormatting>
  <conditionalFormatting sqref="AE27">
    <cfRule type="cellIs" dxfId="2691" priority="1" stopIfTrue="1" operator="equal">
      <formula>"Aceptable"</formula>
    </cfRule>
    <cfRule type="cellIs" dxfId="2690"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7" xr:uid="{00000000-0002-0000-0C00-000000000000}">
      <formula1>"100,60,25,10"</formula1>
    </dataValidation>
    <dataValidation type="list" allowBlank="1" showInputMessage="1" prompt="4 = Continua_x000a_3 = Frecuente_x000a_2 = Ocasional_x000a_1 = Esporádica" sqref="V11:V27" xr:uid="{00000000-0002-0000-0C00-000001000000}">
      <formula1>"4, 3, 2, 1"</formula1>
    </dataValidation>
    <dataValidation type="list" allowBlank="1" showInputMessage="1" showErrorMessage="1" prompt="10 = Muy Alto_x000a_6 = Alto_x000a_2 = Medio_x000a_0 = Bajo" sqref="U11:U27" xr:uid="{00000000-0002-0000-0C00-000002000000}">
      <formula1>"10, 6, 2, 0, "</formula1>
    </dataValidation>
    <dataValidation allowBlank="1" sqref="AA11:AA27" xr:uid="{00000000-0002-0000-0C00-000003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BL29"/>
  <sheetViews>
    <sheetView topLeftCell="AA33" zoomScaleNormal="100" workbookViewId="0">
      <selection activeCell="AE22" sqref="AE22"/>
    </sheetView>
  </sheetViews>
  <sheetFormatPr baseColWidth="10" defaultRowHeight="93" customHeight="1" x14ac:dyDescent="0.2"/>
  <cols>
    <col min="1" max="1" width="1.85546875" customWidth="1"/>
    <col min="2" max="2" width="5.7109375" customWidth="1"/>
    <col min="3" max="3" width="5.28515625" customWidth="1"/>
    <col min="4" max="4" width="5.7109375" customWidth="1"/>
    <col min="5" max="5" width="4.42578125" customWidth="1"/>
    <col min="6" max="6" width="20.42578125" customWidth="1"/>
    <col min="7" max="7" width="8.28515625" customWidth="1"/>
    <col min="8" max="8" width="14" customWidth="1"/>
    <col min="9" max="9" width="17.42578125" customWidth="1"/>
    <col min="10" max="10" width="19.140625" customWidth="1"/>
    <col min="11" max="11" width="23.140625" customWidth="1"/>
    <col min="12" max="12" width="5.140625" customWidth="1"/>
    <col min="13" max="13" width="5.140625" style="102" customWidth="1"/>
    <col min="14" max="15" width="5.140625" customWidth="1"/>
    <col min="16" max="16" width="17.42578125"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2.28515625" customWidth="1"/>
    <col min="26" max="26" width="7.7109375" customWidth="1"/>
    <col min="27" max="27" width="8.140625" customWidth="1"/>
    <col min="28" max="28" width="7.28515625" customWidth="1"/>
    <col min="29" max="29" width="13" customWidth="1"/>
    <col min="30" max="30" width="12.7109375" customWidth="1"/>
    <col min="31" max="31" width="14.85546875" customWidth="1"/>
    <col min="32" max="32" width="12" customWidth="1"/>
    <col min="33" max="33" width="14.5703125" customWidth="1"/>
    <col min="34" max="34" width="22.28515625" customWidth="1"/>
    <col min="35" max="35" width="22.42578125" customWidth="1"/>
    <col min="36" max="36" width="11.42578125" customWidth="1"/>
    <col min="37" max="37" width="19.28515625" customWidth="1"/>
  </cols>
  <sheetData>
    <row r="1" spans="1:64" s="3" customFormat="1" ht="39"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row>
    <row r="2" spans="1:64" s="3" customFormat="1" ht="39"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row>
    <row r="3" spans="1:64" s="3" customFormat="1" ht="39"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row>
    <row r="4" spans="1:64" s="3" customFormat="1" ht="39" customHeight="1" x14ac:dyDescent="0.3">
      <c r="E4" s="4"/>
      <c r="H4" s="5"/>
      <c r="AF4" s="4"/>
      <c r="AG4" s="4"/>
      <c r="AH4" s="4"/>
      <c r="AJ4" s="5"/>
    </row>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156" customHeight="1" x14ac:dyDescent="0.35">
      <c r="A11" s="34"/>
      <c r="B11" s="283" t="s">
        <v>162</v>
      </c>
      <c r="C11" s="283" t="s">
        <v>236</v>
      </c>
      <c r="D11" s="283" t="s">
        <v>237</v>
      </c>
      <c r="E11" s="297" t="s">
        <v>230</v>
      </c>
      <c r="F11" s="297" t="s">
        <v>238</v>
      </c>
      <c r="G11" s="238" t="s">
        <v>42</v>
      </c>
      <c r="H11" s="240" t="s">
        <v>36</v>
      </c>
      <c r="I11" s="175" t="s">
        <v>46</v>
      </c>
      <c r="J11" s="176" t="s">
        <v>354</v>
      </c>
      <c r="K11" s="176" t="s">
        <v>355</v>
      </c>
      <c r="L11" s="195">
        <v>1</v>
      </c>
      <c r="M11" s="175">
        <v>3</v>
      </c>
      <c r="N11" s="195">
        <v>0</v>
      </c>
      <c r="O11" s="195">
        <f>SUM(L11:N11)</f>
        <v>4</v>
      </c>
      <c r="P11" s="176" t="s">
        <v>356</v>
      </c>
      <c r="Q11" s="179">
        <v>8</v>
      </c>
      <c r="R11" s="176" t="s">
        <v>603</v>
      </c>
      <c r="S11" s="176" t="s">
        <v>358</v>
      </c>
      <c r="T11" s="176" t="s">
        <v>357</v>
      </c>
      <c r="U11" s="198">
        <v>2</v>
      </c>
      <c r="V11" s="180">
        <v>4</v>
      </c>
      <c r="W11" s="180">
        <f>V11*U11</f>
        <v>8</v>
      </c>
      <c r="X11" s="181" t="str">
        <f>+IF(AND(U11*V11&gt;=24,U11*V11&lt;=40),"MA",IF(AND(U11*V11&gt;=10,U11*V11&lt;=20),"A",IF(AND(U11*V11&gt;=6,U11*V11&lt;=8),"M",IF(AND(U11*V11&gt;=0,U11*V11&lt;=4),"B",""))))</f>
        <v>M</v>
      </c>
      <c r="Y11" s="184"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75" t="s">
        <v>56</v>
      </c>
      <c r="AF11" s="179" t="s">
        <v>34</v>
      </c>
      <c r="AG11" s="179" t="s">
        <v>34</v>
      </c>
      <c r="AH11" s="179" t="s">
        <v>363</v>
      </c>
      <c r="AI11" s="175" t="s">
        <v>359</v>
      </c>
      <c r="AJ11" s="179" t="s">
        <v>34</v>
      </c>
      <c r="AK11" s="179"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156" customHeight="1" x14ac:dyDescent="0.35">
      <c r="A12" s="35"/>
      <c r="B12" s="264"/>
      <c r="C12" s="264"/>
      <c r="D12" s="264"/>
      <c r="E12" s="297"/>
      <c r="F12" s="297"/>
      <c r="G12" s="239"/>
      <c r="H12" s="244"/>
      <c r="I12" s="175" t="s">
        <v>120</v>
      </c>
      <c r="J12" s="176" t="s">
        <v>360</v>
      </c>
      <c r="K12" s="187" t="s">
        <v>361</v>
      </c>
      <c r="L12" s="195">
        <v>1</v>
      </c>
      <c r="M12" s="175">
        <v>3</v>
      </c>
      <c r="N12" s="195">
        <v>0</v>
      </c>
      <c r="O12" s="195">
        <f t="shared" ref="O12:O28" si="0">SUM(L12:N12)</f>
        <v>4</v>
      </c>
      <c r="P12" s="176" t="s">
        <v>356</v>
      </c>
      <c r="Q12" s="179">
        <v>8</v>
      </c>
      <c r="R12" s="187" t="s">
        <v>604</v>
      </c>
      <c r="S12" s="187" t="s">
        <v>358</v>
      </c>
      <c r="T12" s="187" t="s">
        <v>357</v>
      </c>
      <c r="U12" s="180">
        <v>2</v>
      </c>
      <c r="V12" s="180">
        <v>4</v>
      </c>
      <c r="W12" s="180">
        <f t="shared" ref="W12:W28" si="1">V12*U12</f>
        <v>8</v>
      </c>
      <c r="X12" s="181" t="str">
        <f t="shared" ref="X12:X28" si="2">+IF(AND(U12*V12&gt;=24,U12*V12&lt;=40),"MA",IF(AND(U12*V12&gt;=10,U12*V12&lt;=20),"A",IF(AND(U12*V12&gt;=6,U12*V12&lt;=8),"M",IF(AND(U12*V12&gt;=0,U12*V12&lt;=4),"B",""))))</f>
        <v>M</v>
      </c>
      <c r="Y12" s="184" t="str">
        <f t="shared" ref="Y12:Y28"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10</v>
      </c>
      <c r="AA12" s="180">
        <f t="shared" ref="AA12:AA28" si="4">W12*Z12</f>
        <v>80</v>
      </c>
      <c r="AB12" s="183" t="str">
        <f t="shared" ref="AB12:AB28" si="5">+IF(AND(U12*V12*Z12&gt;=600,U12*V12*Z12&lt;=4000),"I",IF(AND(U12*V12*Z12&gt;=150,U12*V12*Z12&lt;=500),"II",IF(AND(U12*V12*Z12&gt;=40,U12*V12*Z12&lt;=120),"III",IF(AND(U12*V12*Z12&gt;=0,U12*V12*Z12&lt;=20),"IV",""))))</f>
        <v>III</v>
      </c>
      <c r="AC12" s="184" t="str">
        <f t="shared" ref="AC12:AC28"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 t="shared" ref="AD12:AD28" si="7">+IF(AB12="I","No aceptable",IF(AB12="II","No aceptable o aceptable con control específico",IF(AB12="III","Aceptable",IF(AB12="IV","Aceptable",""))))</f>
        <v>Aceptable</v>
      </c>
      <c r="AE12" s="175" t="s">
        <v>121</v>
      </c>
      <c r="AF12" s="179" t="s">
        <v>34</v>
      </c>
      <c r="AG12" s="179" t="s">
        <v>34</v>
      </c>
      <c r="AH12" s="179" t="s">
        <v>364</v>
      </c>
      <c r="AI12" s="175" t="s">
        <v>359</v>
      </c>
      <c r="AJ12" s="179" t="s">
        <v>34</v>
      </c>
      <c r="AK12" s="179"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156" customHeight="1" x14ac:dyDescent="0.35">
      <c r="A13" s="35"/>
      <c r="B13" s="264"/>
      <c r="C13" s="264"/>
      <c r="D13" s="264"/>
      <c r="E13" s="297"/>
      <c r="F13" s="297"/>
      <c r="G13" s="82" t="s">
        <v>33</v>
      </c>
      <c r="H13" s="244"/>
      <c r="I13" s="175" t="s">
        <v>120</v>
      </c>
      <c r="J13" s="175" t="s">
        <v>380</v>
      </c>
      <c r="K13" s="179" t="s">
        <v>367</v>
      </c>
      <c r="L13" s="195">
        <v>1</v>
      </c>
      <c r="M13" s="175">
        <v>3</v>
      </c>
      <c r="N13" s="195">
        <v>0</v>
      </c>
      <c r="O13" s="195">
        <f t="shared" si="0"/>
        <v>4</v>
      </c>
      <c r="P13" s="179" t="s">
        <v>366</v>
      </c>
      <c r="Q13" s="179">
        <v>4</v>
      </c>
      <c r="R13" s="179" t="s">
        <v>33</v>
      </c>
      <c r="S13" s="179" t="s">
        <v>33</v>
      </c>
      <c r="T13" s="179" t="s">
        <v>370</v>
      </c>
      <c r="U13" s="180">
        <v>2</v>
      </c>
      <c r="V13" s="180">
        <v>2</v>
      </c>
      <c r="W13" s="180">
        <f t="shared" si="1"/>
        <v>4</v>
      </c>
      <c r="X13" s="181" t="str">
        <f t="shared" si="2"/>
        <v>B</v>
      </c>
      <c r="Y13" s="184" t="str">
        <f t="shared" si="3"/>
        <v>Situación mejorable con exposición ocasional o esporádica, o situación sin anomalía destacable con cualquier nivel de exposición. No es esperable que se materialice el riesgo, aunque puede ser concebible.</v>
      </c>
      <c r="Z13" s="180">
        <v>25</v>
      </c>
      <c r="AA13" s="180">
        <f t="shared" si="4"/>
        <v>100</v>
      </c>
      <c r="AB13" s="183" t="str">
        <f>+IF(AND(U13*V13*Z13&gt;=600,U13*V13*Z13&lt;=4000),"I",IF(AND(U13*V13*Z13&gt;=150,U13*V13*Z13&lt;=500),"II",IF(AND(U13*V13*Z13&gt;=40,U13*V13*Z13&lt;=120),"III",IF(AND(U13*V13*Z13&gt;=0,U13*V13*Z13&lt;=20),"IV",""))))</f>
        <v>III</v>
      </c>
      <c r="AC13" s="184"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+IF(AB13="I","No aceptable",IF(AB13="II","No aceptable o aceptable con control específico",IF(AB13="III","Aceptable",IF(AB13="IV","Aceptable",""))))</f>
        <v>Aceptable</v>
      </c>
      <c r="AE13" s="175" t="s">
        <v>121</v>
      </c>
      <c r="AF13" s="179" t="s">
        <v>34</v>
      </c>
      <c r="AG13" s="179" t="s">
        <v>34</v>
      </c>
      <c r="AH13" s="179" t="s">
        <v>34</v>
      </c>
      <c r="AI13" s="199" t="s">
        <v>369</v>
      </c>
      <c r="AJ13" s="179" t="s">
        <v>368</v>
      </c>
      <c r="AK13" s="179"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56" customHeight="1" x14ac:dyDescent="0.35">
      <c r="A14" s="35"/>
      <c r="B14" s="264"/>
      <c r="C14" s="264"/>
      <c r="D14" s="264"/>
      <c r="E14" s="297"/>
      <c r="F14" s="297"/>
      <c r="G14" s="81" t="s">
        <v>33</v>
      </c>
      <c r="H14" s="241"/>
      <c r="I14" s="175" t="s">
        <v>381</v>
      </c>
      <c r="J14" s="175" t="s">
        <v>382</v>
      </c>
      <c r="K14" s="179" t="s">
        <v>383</v>
      </c>
      <c r="L14" s="195">
        <v>1</v>
      </c>
      <c r="M14" s="175">
        <v>3</v>
      </c>
      <c r="N14" s="195">
        <v>0</v>
      </c>
      <c r="O14" s="195">
        <f t="shared" si="0"/>
        <v>4</v>
      </c>
      <c r="P14" s="179" t="s">
        <v>122</v>
      </c>
      <c r="Q14" s="179">
        <v>4</v>
      </c>
      <c r="R14" s="179" t="s">
        <v>33</v>
      </c>
      <c r="S14" s="179" t="s">
        <v>384</v>
      </c>
      <c r="T14" s="179" t="s">
        <v>385</v>
      </c>
      <c r="U14" s="180">
        <v>2</v>
      </c>
      <c r="V14" s="180">
        <v>2</v>
      </c>
      <c r="W14" s="180">
        <f t="shared" si="1"/>
        <v>4</v>
      </c>
      <c r="X14" s="181" t="str">
        <f t="shared" si="2"/>
        <v>B</v>
      </c>
      <c r="Y14" s="184" t="str">
        <f t="shared" si="3"/>
        <v>Situación mejorable con exposición ocasional o esporádica, o situación sin anomalía destacable con cualquier nivel de exposición. No es esperable que se materialice el riesgo, aunque puede ser concebible.</v>
      </c>
      <c r="Z14" s="180">
        <v>10</v>
      </c>
      <c r="AA14" s="180">
        <f t="shared" si="4"/>
        <v>40</v>
      </c>
      <c r="AB14" s="183" t="str">
        <f>+IF(AND(U14*V14*Z14&gt;=600,U14*V14*Z14&lt;=4000),"I",IF(AND(U14*V14*Z14&gt;=150,U14*V14*Z14&lt;=500),"II",IF(AND(U14*V14*Z14&gt;=40,U14*V14*Z14&lt;=120),"III",IF(AND(U14*V14*Z14&gt;=0,U14*V14*Z14&lt;=20),"IV",""))))</f>
        <v>III</v>
      </c>
      <c r="AC14" s="184"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84" t="str">
        <f>+IF(AB14="I","No aceptable",IF(AB14="II","No aceptable o aceptable con control específico",IF(AB14="III","Aceptable",IF(AB14="IV","Aceptable",""))))</f>
        <v>Aceptable</v>
      </c>
      <c r="AE14" s="175" t="s">
        <v>121</v>
      </c>
      <c r="AF14" s="175" t="s">
        <v>34</v>
      </c>
      <c r="AG14" s="175" t="s">
        <v>34</v>
      </c>
      <c r="AH14" s="175" t="s">
        <v>34</v>
      </c>
      <c r="AI14" s="175" t="s">
        <v>386</v>
      </c>
      <c r="AJ14" s="179" t="s">
        <v>231</v>
      </c>
      <c r="AK14" s="179" t="s">
        <v>35</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56" customHeight="1" thickBot="1" x14ac:dyDescent="0.4">
      <c r="A15" s="35"/>
      <c r="B15" s="264"/>
      <c r="C15" s="264"/>
      <c r="D15" s="264"/>
      <c r="E15" s="297"/>
      <c r="F15" s="297"/>
      <c r="G15" s="99" t="s">
        <v>42</v>
      </c>
      <c r="H15" s="299" t="s">
        <v>44</v>
      </c>
      <c r="I15" s="210" t="s">
        <v>60</v>
      </c>
      <c r="J15" s="175" t="s">
        <v>345</v>
      </c>
      <c r="K15" s="175" t="s">
        <v>327</v>
      </c>
      <c r="L15" s="195">
        <v>1</v>
      </c>
      <c r="M15" s="175">
        <v>3</v>
      </c>
      <c r="N15" s="202">
        <v>0</v>
      </c>
      <c r="O15" s="202">
        <f t="shared" si="0"/>
        <v>4</v>
      </c>
      <c r="P15" s="175" t="s">
        <v>343</v>
      </c>
      <c r="Q15" s="175">
        <v>8</v>
      </c>
      <c r="R15" s="175" t="s">
        <v>331</v>
      </c>
      <c r="S15" s="175" t="s">
        <v>329</v>
      </c>
      <c r="T15" s="175" t="s">
        <v>443</v>
      </c>
      <c r="U15" s="198">
        <v>2</v>
      </c>
      <c r="V15" s="180">
        <v>2</v>
      </c>
      <c r="W15" s="180">
        <f t="shared" si="1"/>
        <v>4</v>
      </c>
      <c r="X15" s="181" t="str">
        <f t="shared" si="2"/>
        <v>B</v>
      </c>
      <c r="Y15" s="184" t="str">
        <f t="shared" si="3"/>
        <v>Situación mejorable con exposición ocasional o esporádica, o situación sin anomalía destacable con cualquier nivel de exposición. No es esperable que se materialice el riesgo, aunque puede ser concebible.</v>
      </c>
      <c r="Z15" s="180">
        <v>25</v>
      </c>
      <c r="AA15" s="180">
        <f t="shared" si="4"/>
        <v>100</v>
      </c>
      <c r="AB15" s="183" t="str">
        <f t="shared" si="5"/>
        <v>III</v>
      </c>
      <c r="AC15" s="184" t="str">
        <f t="shared" si="6"/>
        <v>Mejorar si es posible. Sería conveniente justificar la intervención y su rentabilidad.</v>
      </c>
      <c r="AD15" s="184" t="str">
        <f t="shared" si="7"/>
        <v>Aceptable</v>
      </c>
      <c r="AE15" s="175" t="s">
        <v>351</v>
      </c>
      <c r="AF15" s="175" t="s">
        <v>34</v>
      </c>
      <c r="AG15" s="175" t="s">
        <v>34</v>
      </c>
      <c r="AH15" s="175" t="s">
        <v>34</v>
      </c>
      <c r="AI15" s="175" t="s">
        <v>344</v>
      </c>
      <c r="AJ15" s="175" t="s">
        <v>34</v>
      </c>
      <c r="AK15" s="175" t="s">
        <v>35</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156" customHeight="1" thickTop="1" x14ac:dyDescent="0.35">
      <c r="A16" s="35"/>
      <c r="B16" s="264"/>
      <c r="C16" s="264"/>
      <c r="D16" s="264"/>
      <c r="E16" s="297"/>
      <c r="F16" s="297"/>
      <c r="G16" s="99" t="s">
        <v>42</v>
      </c>
      <c r="H16" s="300"/>
      <c r="I16" s="175" t="s">
        <v>333</v>
      </c>
      <c r="J16" s="175" t="s">
        <v>334</v>
      </c>
      <c r="K16" s="175" t="s">
        <v>335</v>
      </c>
      <c r="L16" s="195">
        <v>1</v>
      </c>
      <c r="M16" s="175">
        <v>3</v>
      </c>
      <c r="N16" s="202">
        <v>0</v>
      </c>
      <c r="O16" s="202">
        <f t="shared" ref="O16" si="8">SUM(L16:N16)</f>
        <v>4</v>
      </c>
      <c r="P16" s="175" t="s">
        <v>336</v>
      </c>
      <c r="Q16" s="179">
        <v>8</v>
      </c>
      <c r="R16" s="175" t="s">
        <v>339</v>
      </c>
      <c r="S16" s="175" t="s">
        <v>643</v>
      </c>
      <c r="T16" s="175" t="s">
        <v>444</v>
      </c>
      <c r="U16" s="180">
        <v>2</v>
      </c>
      <c r="V16" s="180">
        <v>4</v>
      </c>
      <c r="W16" s="180">
        <f>V16*U16</f>
        <v>8</v>
      </c>
      <c r="X16" s="181" t="str">
        <f>+IF(AND(U16*V16&gt;=24,U16*V16&lt;=40),"MA",IF(AND(U16*V16&gt;=10,U16*V16&lt;=20),"A",IF(AND(U16*V16&gt;=6,U16*V16&lt;=8),"M",IF(AND(U16*V16&gt;=0,U16*V16&lt;=4),"B",""))))</f>
        <v>M</v>
      </c>
      <c r="Y16" s="184" t="str">
        <f>+IF(X16="MA","Situación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180">
        <v>10</v>
      </c>
      <c r="AA16" s="180">
        <f>W16*Z16</f>
        <v>80</v>
      </c>
      <c r="AB16" s="183" t="str">
        <f>+IF(AND(U16*V16*Z16&gt;=600,U16*V16*Z16&lt;=4000),"I",IF(AND(U16*V16*Z16&gt;=150,U16*V16*Z16&lt;=500),"II",IF(AND(U16*V16*Z16&gt;=40,U16*V16*Z16&lt;=120),"III",IF(AND(U16*V16*Z16&gt;=0,U16*V16*Z16&lt;=20),"IV",""))))</f>
        <v>III</v>
      </c>
      <c r="AC16" s="184"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184" t="str">
        <f>+IF(AB16="I","No aceptable",IF(AB16="II","No aceptable o aceptable con control específico",IF(AB16="III","Aceptable",IF(AB16="IV","Aceptable",""))))</f>
        <v>Aceptable</v>
      </c>
      <c r="AE16" s="184" t="s">
        <v>342</v>
      </c>
      <c r="AF16" s="175" t="s">
        <v>34</v>
      </c>
      <c r="AG16" s="175" t="s">
        <v>34</v>
      </c>
      <c r="AH16" s="175" t="s">
        <v>34</v>
      </c>
      <c r="AI16" s="175" t="s">
        <v>341</v>
      </c>
      <c r="AJ16" s="175" t="s">
        <v>34</v>
      </c>
      <c r="AK16" s="179" t="s">
        <v>271</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156" customHeight="1" thickBot="1" x14ac:dyDescent="0.4">
      <c r="A17" s="35"/>
      <c r="B17" s="264"/>
      <c r="C17" s="264"/>
      <c r="D17" s="264"/>
      <c r="E17" s="297"/>
      <c r="F17" s="297"/>
      <c r="G17" s="276" t="s">
        <v>33</v>
      </c>
      <c r="H17" s="300"/>
      <c r="I17" s="210" t="s">
        <v>61</v>
      </c>
      <c r="J17" s="175" t="s">
        <v>350</v>
      </c>
      <c r="K17" s="175" t="s">
        <v>327</v>
      </c>
      <c r="L17" s="195">
        <v>1</v>
      </c>
      <c r="M17" s="175">
        <v>3</v>
      </c>
      <c r="N17" s="202">
        <v>0</v>
      </c>
      <c r="O17" s="202">
        <f>SUM(L17:N17)</f>
        <v>4</v>
      </c>
      <c r="P17" s="175" t="s">
        <v>343</v>
      </c>
      <c r="Q17" s="179">
        <v>8</v>
      </c>
      <c r="R17" s="175" t="s">
        <v>331</v>
      </c>
      <c r="S17" s="175" t="s">
        <v>329</v>
      </c>
      <c r="T17" s="175" t="s">
        <v>352</v>
      </c>
      <c r="U17" s="180">
        <v>2</v>
      </c>
      <c r="V17" s="180">
        <v>4</v>
      </c>
      <c r="W17" s="180">
        <f>V17*U17</f>
        <v>8</v>
      </c>
      <c r="X17" s="181" t="str">
        <f>+IF(AND(U17*V17&gt;=24,U17*V17&lt;=40),"MA",IF(AND(U17*V17&gt;=10,U17*V17&lt;=20),"A",IF(AND(U17*V17&gt;=6,U17*V17&lt;=8),"M",IF(AND(U17*V17&gt;=0,U17*V17&lt;=4),"B",""))))</f>
        <v>M</v>
      </c>
      <c r="Y17" s="184" t="str">
        <f>+IF(X17="MA","Situación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180">
        <v>10</v>
      </c>
      <c r="AA17" s="180">
        <f>W17*Z17</f>
        <v>80</v>
      </c>
      <c r="AB17" s="183" t="str">
        <f>+IF(AND(U17*V17*Z17&gt;=600,U17*V17*Z17&lt;=4000),"I",IF(AND(U17*V17*Z17&gt;=150,U17*V17*Z17&lt;=500),"II",IF(AND(U17*V17*Z17&gt;=40,U17*V17*Z17&lt;=120),"III",IF(AND(U17*V17*Z17&gt;=0,U17*V17*Z17&lt;=20),"IV",""))))</f>
        <v>III</v>
      </c>
      <c r="AC17" s="184"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184" t="str">
        <f>+IF(AB17="I","No aceptable",IF(AB17="II","No aceptable o aceptable con control específico",IF(AB17="III","Aceptable",IF(AB17="IV","Aceptable",""))))</f>
        <v>Aceptable</v>
      </c>
      <c r="AE17" s="175" t="s">
        <v>351</v>
      </c>
      <c r="AF17" s="175" t="s">
        <v>34</v>
      </c>
      <c r="AG17" s="175" t="s">
        <v>34</v>
      </c>
      <c r="AH17" s="175" t="s">
        <v>34</v>
      </c>
      <c r="AI17" s="175" t="s">
        <v>353</v>
      </c>
      <c r="AJ17" s="175" t="s">
        <v>34</v>
      </c>
      <c r="AK17" s="215" t="s">
        <v>35</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110" customFormat="1" ht="156" customHeight="1" thickTop="1" x14ac:dyDescent="0.35">
      <c r="A18" s="125"/>
      <c r="B18" s="264"/>
      <c r="C18" s="264"/>
      <c r="D18" s="264"/>
      <c r="E18" s="297"/>
      <c r="F18" s="297"/>
      <c r="G18" s="277"/>
      <c r="H18" s="300"/>
      <c r="I18" s="175" t="s">
        <v>612</v>
      </c>
      <c r="J18" s="175" t="s">
        <v>613</v>
      </c>
      <c r="K18" s="175" t="s">
        <v>614</v>
      </c>
      <c r="L18" s="195">
        <v>1</v>
      </c>
      <c r="M18" s="175">
        <v>3</v>
      </c>
      <c r="N18" s="202">
        <v>0</v>
      </c>
      <c r="O18" s="202">
        <f>SUM(L18:N18)</f>
        <v>4</v>
      </c>
      <c r="P18" s="175" t="s">
        <v>615</v>
      </c>
      <c r="Q18" s="179">
        <v>8</v>
      </c>
      <c r="R18" s="175" t="s">
        <v>331</v>
      </c>
      <c r="S18" s="175" t="s">
        <v>616</v>
      </c>
      <c r="T18" s="175" t="s">
        <v>617</v>
      </c>
      <c r="U18" s="180">
        <v>2</v>
      </c>
      <c r="V18" s="180">
        <v>1</v>
      </c>
      <c r="W18" s="180">
        <f t="shared" ref="W18" si="9">V18*U18</f>
        <v>2</v>
      </c>
      <c r="X18" s="181" t="str">
        <f t="shared" ref="X18" si="10">+IF(AND(U18*V18&gt;=24,U18*V18&lt;=40),"MA",IF(AND(U18*V18&gt;=10,U18*V18&lt;=20),"A",IF(AND(U18*V18&gt;=6,U18*V18&lt;=8),"M",IF(AND(U18*V18&gt;=0,U18*V18&lt;=4),"B",""))))</f>
        <v>B</v>
      </c>
      <c r="Y18" s="184" t="str">
        <f t="shared" ref="Y18" si="11">+IF(X18="MA","Situación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180">
        <v>10</v>
      </c>
      <c r="AA18" s="180">
        <f t="shared" ref="AA18" si="12">W18*Z18</f>
        <v>20</v>
      </c>
      <c r="AB18" s="183" t="str">
        <f t="shared" ref="AB18" si="13">+IF(AND(U18*V18*Z18&gt;=600,U18*V18*Z18&lt;=4000),"I",IF(AND(U18*V18*Z18&gt;=150,U18*V18*Z18&lt;=500),"II",IF(AND(U18*V18*Z18&gt;=40,U18*V18*Z18&lt;=120),"III",IF(AND(U18*V18*Z18&gt;=0,U18*V18*Z18&lt;=20),"IV",""))))</f>
        <v>IV</v>
      </c>
      <c r="AC18" s="184" t="str">
        <f t="shared" ref="AC18" si="14">+IF(AB18="I","Situación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8" s="184" t="str">
        <f t="shared" ref="AD18" si="15">+IF(AB18="I","No aceptable",IF(AB18="II","No aceptable o aceptable con control específico",IF(AB18="III","Aceptable",IF(AB18="IV","Aceptable",""))))</f>
        <v>Aceptable</v>
      </c>
      <c r="AE18" s="175" t="s">
        <v>351</v>
      </c>
      <c r="AF18" s="175" t="s">
        <v>34</v>
      </c>
      <c r="AG18" s="175" t="s">
        <v>34</v>
      </c>
      <c r="AH18" s="175" t="s">
        <v>34</v>
      </c>
      <c r="AI18" s="175" t="s">
        <v>338</v>
      </c>
      <c r="AJ18" s="175" t="s">
        <v>34</v>
      </c>
      <c r="AK18" s="179" t="s">
        <v>618</v>
      </c>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row>
    <row r="19" spans="1:64" s="2" customFormat="1" ht="156" customHeight="1" x14ac:dyDescent="0.35">
      <c r="A19" s="35"/>
      <c r="B19" s="264"/>
      <c r="C19" s="264"/>
      <c r="D19" s="264"/>
      <c r="E19" s="297"/>
      <c r="F19" s="297"/>
      <c r="G19" s="278"/>
      <c r="H19" s="301"/>
      <c r="I19" s="179" t="s">
        <v>62</v>
      </c>
      <c r="J19" s="175" t="s">
        <v>346</v>
      </c>
      <c r="K19" s="175" t="s">
        <v>327</v>
      </c>
      <c r="L19" s="195">
        <v>1</v>
      </c>
      <c r="M19" s="175">
        <v>3</v>
      </c>
      <c r="N19" s="202">
        <v>0</v>
      </c>
      <c r="O19" s="202">
        <f>SUM(L19:N19)</f>
        <v>4</v>
      </c>
      <c r="P19" s="175" t="s">
        <v>343</v>
      </c>
      <c r="Q19" s="179">
        <v>8</v>
      </c>
      <c r="R19" s="175" t="s">
        <v>331</v>
      </c>
      <c r="S19" s="175" t="s">
        <v>329</v>
      </c>
      <c r="T19" s="175" t="s">
        <v>443</v>
      </c>
      <c r="U19" s="198">
        <v>2</v>
      </c>
      <c r="V19" s="180">
        <v>2</v>
      </c>
      <c r="W19" s="180">
        <f>V19*U19</f>
        <v>4</v>
      </c>
      <c r="X19" s="181" t="str">
        <f>+IF(AND(U19*V19&gt;=24,U19*V19&lt;=40),"MA",IF(AND(U19*V19&gt;=10,U19*V19&lt;=20),"A",IF(AND(U19*V19&gt;=6,U19*V19&lt;=8),"M",IF(AND(U19*V19&gt;=0,U19*V19&lt;=4),"B",""))))</f>
        <v>B</v>
      </c>
      <c r="Y19" s="184"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180">
        <v>25</v>
      </c>
      <c r="AA19" s="180">
        <f>W19*Z19</f>
        <v>100</v>
      </c>
      <c r="AB19" s="183" t="str">
        <f>+IF(AND(U19*V19*Z19&gt;=600,U19*V19*Z19&lt;=4000),"I",IF(AND(U19*V19*Z19&gt;=150,U19*V19*Z19&lt;=500),"II",IF(AND(U19*V19*Z19&gt;=40,U19*V19*Z19&lt;=120),"III",IF(AND(U19*V19*Z19&gt;=0,U19*V19*Z19&lt;=20),"IV",""))))</f>
        <v>III</v>
      </c>
      <c r="AC19" s="184"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84" t="str">
        <f>+IF(AB19="I","No aceptable",IF(AB19="II","No aceptable o aceptable con control específico",IF(AB19="III","Aceptable",IF(AB19="IV","Aceptable",""))))</f>
        <v>Aceptable</v>
      </c>
      <c r="AE19" s="175" t="s">
        <v>351</v>
      </c>
      <c r="AF19" s="175" t="s">
        <v>34</v>
      </c>
      <c r="AG19" s="175" t="s">
        <v>34</v>
      </c>
      <c r="AH19" s="175" t="s">
        <v>202</v>
      </c>
      <c r="AI19" s="175" t="s">
        <v>338</v>
      </c>
      <c r="AJ19" s="175" t="s">
        <v>34</v>
      </c>
      <c r="AK19" s="175" t="s">
        <v>271</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156" customHeight="1" x14ac:dyDescent="0.35">
      <c r="A20" s="35"/>
      <c r="B20" s="264"/>
      <c r="C20" s="264"/>
      <c r="D20" s="264"/>
      <c r="E20" s="297"/>
      <c r="F20" s="297"/>
      <c r="G20" s="298" t="s">
        <v>42</v>
      </c>
      <c r="H20" s="242" t="s">
        <v>50</v>
      </c>
      <c r="I20" s="187" t="s">
        <v>310</v>
      </c>
      <c r="J20" s="187" t="s">
        <v>311</v>
      </c>
      <c r="K20" s="187" t="s">
        <v>314</v>
      </c>
      <c r="L20" s="195">
        <v>1</v>
      </c>
      <c r="M20" s="175">
        <v>3</v>
      </c>
      <c r="N20" s="195">
        <v>0</v>
      </c>
      <c r="O20" s="195">
        <f t="shared" si="0"/>
        <v>4</v>
      </c>
      <c r="P20" s="196" t="s">
        <v>317</v>
      </c>
      <c r="Q20" s="179">
        <v>8</v>
      </c>
      <c r="R20" s="196" t="s">
        <v>319</v>
      </c>
      <c r="S20" s="196" t="s">
        <v>320</v>
      </c>
      <c r="T20" s="196" t="s">
        <v>321</v>
      </c>
      <c r="U20" s="198">
        <v>2</v>
      </c>
      <c r="V20" s="180">
        <v>4</v>
      </c>
      <c r="W20" s="180">
        <f t="shared" si="1"/>
        <v>8</v>
      </c>
      <c r="X20" s="181" t="str">
        <f t="shared" si="2"/>
        <v>M</v>
      </c>
      <c r="Y20" s="184" t="str">
        <f t="shared" si="3"/>
        <v>Situación deficiente con exposición esporádica, o bien situación mejorable con exposición continuada o frecuente. Es posible que suceda el daño alguna vez.</v>
      </c>
      <c r="Z20" s="180">
        <v>10</v>
      </c>
      <c r="AA20" s="180">
        <f t="shared" si="4"/>
        <v>80</v>
      </c>
      <c r="AB20" s="183" t="str">
        <f t="shared" si="5"/>
        <v>III</v>
      </c>
      <c r="AC20" s="184" t="str">
        <f t="shared" si="6"/>
        <v>Mejorar si es posible. Sería conveniente justificar la intervención y su rentabilidad.</v>
      </c>
      <c r="AD20" s="184" t="str">
        <f t="shared" si="7"/>
        <v>Aceptable</v>
      </c>
      <c r="AE20" s="175" t="s">
        <v>545</v>
      </c>
      <c r="AF20" s="175" t="s">
        <v>34</v>
      </c>
      <c r="AG20" s="175" t="s">
        <v>34</v>
      </c>
      <c r="AH20" s="187" t="s">
        <v>325</v>
      </c>
      <c r="AI20" s="187" t="s">
        <v>326</v>
      </c>
      <c r="AJ20" s="179" t="s">
        <v>34</v>
      </c>
      <c r="AK20" s="179"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156" customHeight="1" x14ac:dyDescent="0.35">
      <c r="A21" s="35"/>
      <c r="B21" s="264"/>
      <c r="C21" s="264"/>
      <c r="D21" s="264"/>
      <c r="E21" s="297"/>
      <c r="F21" s="297"/>
      <c r="G21" s="298"/>
      <c r="H21" s="242"/>
      <c r="I21" s="187" t="s">
        <v>313</v>
      </c>
      <c r="J21" s="187" t="s">
        <v>312</v>
      </c>
      <c r="K21" s="187" t="s">
        <v>315</v>
      </c>
      <c r="L21" s="195">
        <v>1</v>
      </c>
      <c r="M21" s="175">
        <v>3</v>
      </c>
      <c r="N21" s="195">
        <v>0</v>
      </c>
      <c r="O21" s="195">
        <f t="shared" si="0"/>
        <v>4</v>
      </c>
      <c r="P21" s="196" t="s">
        <v>318</v>
      </c>
      <c r="Q21" s="179">
        <v>8</v>
      </c>
      <c r="R21" s="196" t="s">
        <v>322</v>
      </c>
      <c r="S21" s="196" t="s">
        <v>323</v>
      </c>
      <c r="T21" s="196" t="s">
        <v>324</v>
      </c>
      <c r="U21" s="198">
        <v>2</v>
      </c>
      <c r="V21" s="180">
        <v>4</v>
      </c>
      <c r="W21" s="180">
        <f t="shared" si="1"/>
        <v>8</v>
      </c>
      <c r="X21" s="181" t="str">
        <f t="shared" si="2"/>
        <v>M</v>
      </c>
      <c r="Y21" s="184" t="str">
        <f t="shared" si="3"/>
        <v>Situación deficiente con exposición esporádica, o bien situación mejorable con exposición continuada o frecuente. Es posible que suceda el daño alguna vez.</v>
      </c>
      <c r="Z21" s="180">
        <v>10</v>
      </c>
      <c r="AA21" s="180">
        <f t="shared" si="4"/>
        <v>80</v>
      </c>
      <c r="AB21" s="183" t="str">
        <f t="shared" si="5"/>
        <v>III</v>
      </c>
      <c r="AC21" s="184" t="str">
        <f t="shared" si="6"/>
        <v>Mejorar si es posible. Sería conveniente justificar la intervención y su rentabilidad.</v>
      </c>
      <c r="AD21" s="184" t="str">
        <f t="shared" si="7"/>
        <v>Aceptable</v>
      </c>
      <c r="AE21" s="175" t="s">
        <v>545</v>
      </c>
      <c r="AF21" s="175" t="s">
        <v>34</v>
      </c>
      <c r="AG21" s="175" t="s">
        <v>34</v>
      </c>
      <c r="AH21" s="187" t="s">
        <v>325</v>
      </c>
      <c r="AI21" s="187" t="s">
        <v>326</v>
      </c>
      <c r="AJ21" s="179" t="s">
        <v>34</v>
      </c>
      <c r="AK21" s="179"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156" customHeight="1" x14ac:dyDescent="0.35">
      <c r="A22" s="35"/>
      <c r="B22" s="264"/>
      <c r="C22" s="264"/>
      <c r="D22" s="264"/>
      <c r="E22" s="297"/>
      <c r="F22" s="297"/>
      <c r="G22" s="81" t="s">
        <v>33</v>
      </c>
      <c r="H22" s="187" t="s">
        <v>306</v>
      </c>
      <c r="I22" s="187" t="s">
        <v>522</v>
      </c>
      <c r="J22" s="187" t="s">
        <v>509</v>
      </c>
      <c r="K22" s="187" t="s">
        <v>510</v>
      </c>
      <c r="L22" s="195">
        <v>1</v>
      </c>
      <c r="M22" s="175">
        <v>3</v>
      </c>
      <c r="N22" s="195">
        <v>0</v>
      </c>
      <c r="O22" s="195">
        <f t="shared" si="0"/>
        <v>4</v>
      </c>
      <c r="P22" s="187" t="s">
        <v>511</v>
      </c>
      <c r="Q22" s="175">
        <v>8</v>
      </c>
      <c r="R22" s="187" t="s">
        <v>512</v>
      </c>
      <c r="S22" s="187" t="s">
        <v>513</v>
      </c>
      <c r="T22" s="187" t="s">
        <v>514</v>
      </c>
      <c r="U22" s="180">
        <v>2</v>
      </c>
      <c r="V22" s="180">
        <v>3</v>
      </c>
      <c r="W22" s="180">
        <f t="shared" si="1"/>
        <v>6</v>
      </c>
      <c r="X22" s="181" t="str">
        <f t="shared" si="2"/>
        <v>M</v>
      </c>
      <c r="Y22" s="184" t="str">
        <f t="shared" si="3"/>
        <v>Situación deficiente con exposición esporádica, o bien situación mejorable con exposición continuada o frecuente. Es posible que suceda el daño alguna vez.</v>
      </c>
      <c r="Z22" s="180">
        <v>25</v>
      </c>
      <c r="AA22" s="180">
        <f t="shared" si="4"/>
        <v>150</v>
      </c>
      <c r="AB22" s="183" t="str">
        <f t="shared" si="5"/>
        <v>II</v>
      </c>
      <c r="AC22" s="184" t="str">
        <f t="shared" si="6"/>
        <v>Corregir y adoptar medidas de control de inmediato. Sin embargo suspenda actividades si el nivel de riesgo está por encima o igual de 360.</v>
      </c>
      <c r="AD22" s="184" t="str">
        <f t="shared" si="7"/>
        <v>No aceptable o aceptable con control específico</v>
      </c>
      <c r="AE22" s="184" t="s">
        <v>655</v>
      </c>
      <c r="AF22" s="175" t="s">
        <v>34</v>
      </c>
      <c r="AG22" s="175" t="s">
        <v>34</v>
      </c>
      <c r="AH22" s="180" t="s">
        <v>507</v>
      </c>
      <c r="AI22" s="180" t="s">
        <v>508</v>
      </c>
      <c r="AJ22" s="175" t="s">
        <v>506</v>
      </c>
      <c r="AK22" s="175" t="s">
        <v>271</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156" customHeight="1" x14ac:dyDescent="0.35">
      <c r="A23" s="35"/>
      <c r="B23" s="264"/>
      <c r="C23" s="264"/>
      <c r="D23" s="264"/>
      <c r="E23" s="297"/>
      <c r="F23" s="297"/>
      <c r="G23" s="81" t="s">
        <v>33</v>
      </c>
      <c r="H23" s="240" t="s">
        <v>45</v>
      </c>
      <c r="I23" s="187" t="s">
        <v>99</v>
      </c>
      <c r="J23" s="187" t="s">
        <v>425</v>
      </c>
      <c r="K23" s="187" t="s">
        <v>400</v>
      </c>
      <c r="L23" s="195">
        <v>1</v>
      </c>
      <c r="M23" s="175">
        <v>3</v>
      </c>
      <c r="N23" s="195">
        <v>0</v>
      </c>
      <c r="O23" s="195">
        <f t="shared" si="0"/>
        <v>4</v>
      </c>
      <c r="P23" s="187" t="s">
        <v>423</v>
      </c>
      <c r="Q23" s="179">
        <v>4</v>
      </c>
      <c r="R23" s="187" t="s">
        <v>202</v>
      </c>
      <c r="S23" s="175" t="s">
        <v>439</v>
      </c>
      <c r="T23" s="175" t="s">
        <v>446</v>
      </c>
      <c r="U23" s="198">
        <v>2</v>
      </c>
      <c r="V23" s="180">
        <v>2</v>
      </c>
      <c r="W23" s="180">
        <f t="shared" si="1"/>
        <v>4</v>
      </c>
      <c r="X23" s="181" t="str">
        <f t="shared" si="2"/>
        <v>B</v>
      </c>
      <c r="Y23" s="184" t="str">
        <f t="shared" si="3"/>
        <v>Situación mejorable con exposición ocasional o esporádica, o situación sin anomalía destacable con cualquier nivel de exposición. No es esperable que se materialice el riesgo, aunque puede ser concebible.</v>
      </c>
      <c r="Z23" s="180">
        <v>25</v>
      </c>
      <c r="AA23" s="180">
        <f t="shared" si="4"/>
        <v>100</v>
      </c>
      <c r="AB23" s="183" t="str">
        <f t="shared" si="5"/>
        <v>III</v>
      </c>
      <c r="AC23" s="184" t="str">
        <f t="shared" si="6"/>
        <v>Mejorar si es posible. Sería conveniente justificar la intervención y su rentabilidad.</v>
      </c>
      <c r="AD23" s="184" t="str">
        <f t="shared" si="7"/>
        <v>Aceptable</v>
      </c>
      <c r="AE23" s="184" t="s">
        <v>67</v>
      </c>
      <c r="AF23" s="179" t="s">
        <v>34</v>
      </c>
      <c r="AG23" s="179" t="s">
        <v>34</v>
      </c>
      <c r="AH23" s="187" t="s">
        <v>190</v>
      </c>
      <c r="AI23" s="187" t="s">
        <v>447</v>
      </c>
      <c r="AJ23" s="179" t="s">
        <v>34</v>
      </c>
      <c r="AK23" s="179"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156" customHeight="1" x14ac:dyDescent="0.35">
      <c r="A24" s="35"/>
      <c r="B24" s="264"/>
      <c r="C24" s="264"/>
      <c r="D24" s="264"/>
      <c r="E24" s="297"/>
      <c r="F24" s="297"/>
      <c r="G24" s="81" t="s">
        <v>33</v>
      </c>
      <c r="H24" s="244"/>
      <c r="I24" s="187" t="s">
        <v>65</v>
      </c>
      <c r="J24" s="187" t="s">
        <v>416</v>
      </c>
      <c r="K24" s="187" t="s">
        <v>400</v>
      </c>
      <c r="L24" s="195">
        <v>1</v>
      </c>
      <c r="M24" s="175">
        <v>3</v>
      </c>
      <c r="N24" s="195">
        <v>0</v>
      </c>
      <c r="O24" s="195">
        <f t="shared" si="0"/>
        <v>4</v>
      </c>
      <c r="P24" s="187" t="s">
        <v>417</v>
      </c>
      <c r="Q24" s="179">
        <v>1</v>
      </c>
      <c r="R24" s="187" t="s">
        <v>419</v>
      </c>
      <c r="S24" s="187" t="s">
        <v>644</v>
      </c>
      <c r="T24" s="175" t="s">
        <v>445</v>
      </c>
      <c r="U24" s="180">
        <v>6</v>
      </c>
      <c r="V24" s="180">
        <v>2</v>
      </c>
      <c r="W24" s="180">
        <f t="shared" si="1"/>
        <v>12</v>
      </c>
      <c r="X24" s="181" t="str">
        <f t="shared" si="2"/>
        <v>A</v>
      </c>
      <c r="Y24" s="184" t="str">
        <f t="shared" si="3"/>
        <v>Situación deficiente con exposición frecuente u ocasional, o bien situación muy deficiente con exposición ocasional o esporádica. La materialización de Riesgo es posible que suceda varias veces en la vida laboral</v>
      </c>
      <c r="Z24" s="180">
        <v>10</v>
      </c>
      <c r="AA24" s="180">
        <f t="shared" si="4"/>
        <v>120</v>
      </c>
      <c r="AB24" s="183" t="str">
        <f t="shared" si="5"/>
        <v>III</v>
      </c>
      <c r="AC24" s="184" t="str">
        <f t="shared" si="6"/>
        <v>Mejorar si es posible. Sería conveniente justificar la intervención y su rentabilidad.</v>
      </c>
      <c r="AD24" s="184" t="str">
        <f t="shared" si="7"/>
        <v>Aceptable</v>
      </c>
      <c r="AE24" s="175" t="s">
        <v>128</v>
      </c>
      <c r="AF24" s="175" t="s">
        <v>34</v>
      </c>
      <c r="AG24" s="175" t="s">
        <v>202</v>
      </c>
      <c r="AH24" s="187" t="s">
        <v>420</v>
      </c>
      <c r="AI24" s="187" t="s">
        <v>421</v>
      </c>
      <c r="AJ24" s="179" t="s">
        <v>34</v>
      </c>
      <c r="AK24" s="179"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156" customHeight="1" x14ac:dyDescent="0.35">
      <c r="A25" s="35"/>
      <c r="B25" s="264"/>
      <c r="C25" s="264"/>
      <c r="D25" s="264"/>
      <c r="E25" s="297"/>
      <c r="F25" s="297"/>
      <c r="G25" s="81" t="s">
        <v>33</v>
      </c>
      <c r="H25" s="244"/>
      <c r="I25" s="187" t="s">
        <v>65</v>
      </c>
      <c r="J25" s="187" t="s">
        <v>418</v>
      </c>
      <c r="K25" s="187" t="s">
        <v>66</v>
      </c>
      <c r="L25" s="195">
        <v>1</v>
      </c>
      <c r="M25" s="175">
        <v>3</v>
      </c>
      <c r="N25" s="195">
        <v>0</v>
      </c>
      <c r="O25" s="195">
        <f t="shared" si="0"/>
        <v>4</v>
      </c>
      <c r="P25" s="187" t="s">
        <v>412</v>
      </c>
      <c r="Q25" s="179">
        <v>8</v>
      </c>
      <c r="R25" s="175" t="s">
        <v>202</v>
      </c>
      <c r="S25" s="187" t="s">
        <v>413</v>
      </c>
      <c r="T25" s="175" t="s">
        <v>449</v>
      </c>
      <c r="U25" s="198">
        <v>0</v>
      </c>
      <c r="V25" s="180">
        <v>1</v>
      </c>
      <c r="W25" s="180">
        <f t="shared" si="1"/>
        <v>0</v>
      </c>
      <c r="X25" s="181" t="str">
        <f t="shared" si="2"/>
        <v>B</v>
      </c>
      <c r="Y25" s="184" t="str">
        <f t="shared" si="3"/>
        <v>Situación mejorable con exposición ocasional o esporádica, o situación sin anomalía destacable con cualquier nivel de exposición. No es esperable que se materialice el riesgo, aunque puede ser concebible.</v>
      </c>
      <c r="Z25" s="180">
        <v>10</v>
      </c>
      <c r="AA25" s="180">
        <f t="shared" si="4"/>
        <v>0</v>
      </c>
      <c r="AB25" s="183" t="str">
        <f t="shared" si="5"/>
        <v>IV</v>
      </c>
      <c r="AC25" s="184" t="str">
        <f t="shared" si="6"/>
        <v>Mantener las medidas de control existentes, pero se deberían considerar soluciones o mejoras y se deben hacer comprobaciones periódicas para asegurar que el riesgo aún es tolerable.</v>
      </c>
      <c r="AD25" s="184" t="str">
        <f t="shared" si="7"/>
        <v>Aceptable</v>
      </c>
      <c r="AE25" s="175" t="s">
        <v>67</v>
      </c>
      <c r="AF25" s="179" t="s">
        <v>34</v>
      </c>
      <c r="AG25" s="179" t="s">
        <v>34</v>
      </c>
      <c r="AH25" s="187" t="s">
        <v>414</v>
      </c>
      <c r="AI25" s="187" t="s">
        <v>415</v>
      </c>
      <c r="AJ25" s="179" t="s">
        <v>34</v>
      </c>
      <c r="AK25" s="179"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s="2" customFormat="1" ht="156" customHeight="1" x14ac:dyDescent="0.35">
      <c r="A26" s="35"/>
      <c r="B26" s="264"/>
      <c r="C26" s="264"/>
      <c r="D26" s="264"/>
      <c r="E26" s="297"/>
      <c r="F26" s="297"/>
      <c r="G26" s="90" t="s">
        <v>101</v>
      </c>
      <c r="H26" s="244"/>
      <c r="I26" s="187" t="s">
        <v>48</v>
      </c>
      <c r="J26" s="187" t="s">
        <v>409</v>
      </c>
      <c r="K26" s="187" t="s">
        <v>400</v>
      </c>
      <c r="L26" s="195">
        <v>1</v>
      </c>
      <c r="M26" s="175">
        <v>3</v>
      </c>
      <c r="N26" s="195">
        <v>0</v>
      </c>
      <c r="O26" s="195">
        <f t="shared" si="0"/>
        <v>4</v>
      </c>
      <c r="P26" s="187" t="s">
        <v>417</v>
      </c>
      <c r="Q26" s="179">
        <v>1</v>
      </c>
      <c r="R26" s="187" t="s">
        <v>202</v>
      </c>
      <c r="S26" s="175" t="s">
        <v>440</v>
      </c>
      <c r="T26" s="187" t="s">
        <v>450</v>
      </c>
      <c r="U26" s="180">
        <v>2</v>
      </c>
      <c r="V26" s="180">
        <v>2</v>
      </c>
      <c r="W26" s="180">
        <f t="shared" si="1"/>
        <v>4</v>
      </c>
      <c r="X26" s="181" t="str">
        <f t="shared" si="2"/>
        <v>B</v>
      </c>
      <c r="Y26" s="184" t="str">
        <f t="shared" si="3"/>
        <v>Situación mejorable con exposición ocasional o esporádica, o situación sin anomalía destacable con cualquier nivel de exposición. No es esperable que se materialice el riesgo, aunque puede ser concebible.</v>
      </c>
      <c r="Z26" s="180">
        <v>25</v>
      </c>
      <c r="AA26" s="180">
        <f t="shared" si="4"/>
        <v>100</v>
      </c>
      <c r="AB26" s="183" t="str">
        <f t="shared" si="5"/>
        <v>III</v>
      </c>
      <c r="AC26" s="184" t="str">
        <f t="shared" si="6"/>
        <v>Mejorar si es posible. Sería conveniente justificar la intervención y su rentabilidad.</v>
      </c>
      <c r="AD26" s="184" t="str">
        <f t="shared" si="7"/>
        <v>Aceptable</v>
      </c>
      <c r="AE26" s="184" t="s">
        <v>620</v>
      </c>
      <c r="AF26" s="175" t="s">
        <v>34</v>
      </c>
      <c r="AG26" s="175" t="s">
        <v>34</v>
      </c>
      <c r="AH26" s="187" t="s">
        <v>69</v>
      </c>
      <c r="AI26" s="187" t="s">
        <v>411</v>
      </c>
      <c r="AJ26" s="175" t="s">
        <v>34</v>
      </c>
      <c r="AK26" s="179" t="s">
        <v>35</v>
      </c>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s="2" customFormat="1" ht="156" customHeight="1" x14ac:dyDescent="0.35">
      <c r="A27" s="35"/>
      <c r="B27" s="264"/>
      <c r="C27" s="264"/>
      <c r="D27" s="264"/>
      <c r="E27" s="297"/>
      <c r="F27" s="297"/>
      <c r="G27" s="81" t="s">
        <v>33</v>
      </c>
      <c r="H27" s="241"/>
      <c r="I27" s="187" t="s">
        <v>274</v>
      </c>
      <c r="J27" s="187" t="s">
        <v>407</v>
      </c>
      <c r="K27" s="187" t="s">
        <v>405</v>
      </c>
      <c r="L27" s="195">
        <v>1</v>
      </c>
      <c r="M27" s="175">
        <v>3</v>
      </c>
      <c r="N27" s="195">
        <v>0</v>
      </c>
      <c r="O27" s="195">
        <f t="shared" si="0"/>
        <v>4</v>
      </c>
      <c r="P27" s="187" t="s">
        <v>406</v>
      </c>
      <c r="Q27" s="179">
        <v>2</v>
      </c>
      <c r="R27" s="175" t="s">
        <v>202</v>
      </c>
      <c r="S27" s="187" t="s">
        <v>452</v>
      </c>
      <c r="T27" s="175" t="s">
        <v>454</v>
      </c>
      <c r="U27" s="198">
        <v>2</v>
      </c>
      <c r="V27" s="180">
        <v>3</v>
      </c>
      <c r="W27" s="180">
        <f t="shared" si="1"/>
        <v>6</v>
      </c>
      <c r="X27" s="181" t="str">
        <f t="shared" si="2"/>
        <v>M</v>
      </c>
      <c r="Y27" s="184" t="str">
        <f t="shared" si="3"/>
        <v>Situación deficiente con exposición esporádica, o bien situación mejorable con exposición continuada o frecuente. Es posible que suceda el daño alguna vez.</v>
      </c>
      <c r="Z27" s="180">
        <v>60</v>
      </c>
      <c r="AA27" s="180">
        <f t="shared" si="4"/>
        <v>360</v>
      </c>
      <c r="AB27" s="183" t="str">
        <f t="shared" si="5"/>
        <v>II</v>
      </c>
      <c r="AC27" s="184" t="str">
        <f t="shared" si="6"/>
        <v>Corregir y adoptar medidas de control de inmediato. Sin embargo suspenda actividades si el nivel de riesgo está por encima o igual de 360.</v>
      </c>
      <c r="AD27" s="184" t="str">
        <f t="shared" si="7"/>
        <v>No aceptable o aceptable con control específico</v>
      </c>
      <c r="AE27" s="175" t="s">
        <v>34</v>
      </c>
      <c r="AF27" s="175" t="s">
        <v>34</v>
      </c>
      <c r="AG27" s="175" t="s">
        <v>34</v>
      </c>
      <c r="AH27" s="187" t="s">
        <v>408</v>
      </c>
      <c r="AI27" s="175" t="s">
        <v>206</v>
      </c>
      <c r="AJ27" s="175" t="s">
        <v>34</v>
      </c>
      <c r="AK27" s="179" t="s">
        <v>35</v>
      </c>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1:64" ht="156" customHeight="1" thickBot="1" x14ac:dyDescent="0.25">
      <c r="A28" s="44"/>
      <c r="B28" s="284"/>
      <c r="C28" s="284"/>
      <c r="D28" s="284"/>
      <c r="E28" s="297"/>
      <c r="F28" s="297"/>
      <c r="G28" s="81" t="s">
        <v>33</v>
      </c>
      <c r="H28" s="187" t="s">
        <v>72</v>
      </c>
      <c r="I28" s="187" t="s">
        <v>398</v>
      </c>
      <c r="J28" s="187" t="s">
        <v>399</v>
      </c>
      <c r="K28" s="187" t="s">
        <v>400</v>
      </c>
      <c r="L28" s="195">
        <v>1</v>
      </c>
      <c r="M28" s="175">
        <v>3</v>
      </c>
      <c r="N28" s="206">
        <v>0</v>
      </c>
      <c r="O28" s="206">
        <f t="shared" si="0"/>
        <v>4</v>
      </c>
      <c r="P28" s="187" t="s">
        <v>401</v>
      </c>
      <c r="Q28" s="179">
        <v>8</v>
      </c>
      <c r="R28" s="187" t="s">
        <v>402</v>
      </c>
      <c r="S28" s="187" t="s">
        <v>403</v>
      </c>
      <c r="T28" s="175" t="s">
        <v>469</v>
      </c>
      <c r="U28" s="198">
        <v>2</v>
      </c>
      <c r="V28" s="180">
        <v>1</v>
      </c>
      <c r="W28" s="180">
        <f t="shared" si="1"/>
        <v>2</v>
      </c>
      <c r="X28" s="181" t="str">
        <f t="shared" si="2"/>
        <v>B</v>
      </c>
      <c r="Y28" s="184" t="str">
        <f t="shared" si="3"/>
        <v>Situación mejorable con exposición ocasional o esporádica, o situación sin anomalía destacable con cualquier nivel de exposición. No es esperable que se materialice el riesgo, aunque puede ser concebible.</v>
      </c>
      <c r="Z28" s="180">
        <v>10</v>
      </c>
      <c r="AA28" s="180">
        <f t="shared" si="4"/>
        <v>20</v>
      </c>
      <c r="AB28" s="183" t="str">
        <f t="shared" si="5"/>
        <v>IV</v>
      </c>
      <c r="AC28" s="184" t="str">
        <f t="shared" si="6"/>
        <v>Mantener las medidas de control existentes, pero se deberían considerar soluciones o mejoras y se deben hacer comprobaciones periódicas para asegurar que el riesgo aún es tolerable.</v>
      </c>
      <c r="AD28" s="184" t="str">
        <f t="shared" si="7"/>
        <v>Aceptable</v>
      </c>
      <c r="AE28" s="184" t="s">
        <v>623</v>
      </c>
      <c r="AF28" s="179" t="s">
        <v>34</v>
      </c>
      <c r="AG28" s="179" t="s">
        <v>34</v>
      </c>
      <c r="AH28" s="187" t="s">
        <v>73</v>
      </c>
      <c r="AI28" s="187" t="s">
        <v>404</v>
      </c>
      <c r="AJ28" s="179" t="s">
        <v>34</v>
      </c>
      <c r="AK28" s="179" t="s">
        <v>624</v>
      </c>
    </row>
    <row r="29" spans="1:64" ht="156" customHeight="1" x14ac:dyDescent="0.2">
      <c r="AE29" s="120"/>
      <c r="AF29" s="120"/>
      <c r="AG29" s="120"/>
      <c r="AH29" s="120"/>
      <c r="AI29" s="120"/>
      <c r="AJ29" s="120"/>
      <c r="AK29" s="120"/>
    </row>
  </sheetData>
  <mergeCells count="48">
    <mergeCell ref="AH9:AH10"/>
    <mergeCell ref="AI9:AI10"/>
    <mergeCell ref="AJ9:AJ10"/>
    <mergeCell ref="AK9:AK10"/>
    <mergeCell ref="B11:B28"/>
    <mergeCell ref="C11:C28"/>
    <mergeCell ref="D11:D28"/>
    <mergeCell ref="E11:E28"/>
    <mergeCell ref="F11:F28"/>
    <mergeCell ref="G11:G12"/>
    <mergeCell ref="H11:H14"/>
    <mergeCell ref="G20:G21"/>
    <mergeCell ref="H20:H21"/>
    <mergeCell ref="H23:H27"/>
    <mergeCell ref="G17:G19"/>
    <mergeCell ref="H15:H19"/>
    <mergeCell ref="AC9:AC10"/>
    <mergeCell ref="AD9:AD10"/>
    <mergeCell ref="AE9:AE10"/>
    <mergeCell ref="AF9:AF10"/>
    <mergeCell ref="AG9:AG10"/>
    <mergeCell ref="X9:X10"/>
    <mergeCell ref="Y9:Y10"/>
    <mergeCell ref="Z9:Z10"/>
    <mergeCell ref="AA9:AA10"/>
    <mergeCell ref="AB9:AB10"/>
    <mergeCell ref="Q9:Q10"/>
    <mergeCell ref="R9:T9"/>
    <mergeCell ref="U9:U10"/>
    <mergeCell ref="V9:V10"/>
    <mergeCell ref="W9:W10"/>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s>
  <conditionalFormatting sqref="AB687:AF687 AE519:AF519 AE507:AF507 AE239:AF239 AB55:AF55 AB40:AF40 AB34:AF37 AB38:AE39 AB49:AF52 AB41:AE48 AB53:AE54 AB67:AF68 AB56:AE66 AB70:AF70 AB69:AE69 AB80:AF81 AB71:AE79 AB83:AF83 AB82:AE82 AB95:AF96 AB84:AE94 AB98:AF98 AB97:AE97 AB99:AE108 AF94 AF108:AF109 AE111:AF111 AE109:AE110 AE112:AE121 AF121 AE122:AF123 AE125:AF125 AE124 AE126:AE135 AF135 AE136:AF137 AE139:AF139 AE138 AE140:AE149 AF149 AE150:AF151 AE153:AF153 AE152 AE154:AE163 AF163 AB109:AD163 AB164:AF236 AE251:AF252 AE254:AF254 AE253 AE255:AE264 AF264 AB265:AF265 AE266:AF504 AE505:AE506 AE508:AE518 AB266:AD519 AB520:AF605 AB682:AF682 AB617:AF618 AB608:AF608 AB606:AE607 AB609:AE616 AB620:AF679 AB619:AE619 AB680:AE681 AB683:AE686 AB691:AF692 AB688:AE690 AB694:AF754 AB693:AE693 AB237:AE238 AE240:AE250 AB239:AD264 AB15:AD15 AB29:AE33 AB25:AD25 AB20:AD21 AB27:AD28">
    <cfRule type="cellIs" dxfId="2689" priority="200" stopIfTrue="1" operator="equal">
      <formula>"I"</formula>
    </cfRule>
    <cfRule type="cellIs" dxfId="2688" priority="201" stopIfTrue="1" operator="equal">
      <formula>"II"</formula>
    </cfRule>
    <cfRule type="cellIs" dxfId="2687" priority="202" stopIfTrue="1" operator="between">
      <formula>"III"</formula>
      <formula>"IV"</formula>
    </cfRule>
  </conditionalFormatting>
  <conditionalFormatting sqref="AD687:AF687 AE519:AF519 AE507:AF507 AD239:AF239 AD237:AE238 AD240:AE251 AD55:AF55 AD40:AF40 AD34:AF37 AD38:AE39 AD49:AF52 AD41:AE48 AD53:AE54 AD67:AF68 AD56:AE66 AD70:AF70 AD69:AE69 AD80:AF81 AD71:AE79 AD83:AF83 AD82:AE82 AD95:AF96 AD84:AE94 AD98:AF98 AD97:AE97 AD99:AE108 AF94 AF108:AF109 AE111:AF111 AE109:AE110 AE112:AE121 AF121 AE122:AF123 AE125:AF125 AE124 AE126:AE135 AF135 AE136:AF137 AE139:AF139 AE138 AE140:AE149 AF149 AE150:AF151 AE153:AF153 AE152 AE154:AE163 AF163 AD109:AD163 AD164:AF236 AF251:AF252 AE254:AF254 AE252:AE253 AE255:AE264 AF264 AD252:AD264 AD265:AF265 AE266:AF504 AE505:AE506 AE508:AE518 AD266:AD519 AD520:AF605 AD682:AF682 AD617:AF618 AD608:AF608 AD606:AE607 AD609:AE616 AD620:AF679 AD619:AE619 AD680:AE681 AD683:AE686 AD691:AF692 AD688:AE690 AD694:AF754 AD693:AE693 AD15 AD29:AE33 AD25 AD20:AD21 AD27:AD28">
    <cfRule type="cellIs" dxfId="2686" priority="198" stopIfTrue="1" operator="equal">
      <formula>"Aceptable"</formula>
    </cfRule>
    <cfRule type="cellIs" dxfId="2685" priority="199" stopIfTrue="1" operator="equal">
      <formula>"No aceptable"</formula>
    </cfRule>
  </conditionalFormatting>
  <conditionalFormatting sqref="AD15 AD25 AD20:AD21 AD27:AD754">
    <cfRule type="containsText" dxfId="2684" priority="195" stopIfTrue="1" operator="containsText" text="No aceptable o aceptable con control específico">
      <formula>NOT(ISERROR(SEARCH("No aceptable o aceptable con control específico",AD15)))</formula>
    </cfRule>
    <cfRule type="containsText" dxfId="2683" priority="196" stopIfTrue="1" operator="containsText" text="No aceptable">
      <formula>NOT(ISERROR(SEARCH("No aceptable",AD15)))</formula>
    </cfRule>
    <cfRule type="containsText" dxfId="2682" priority="197" stopIfTrue="1" operator="containsText" text="No Aceptable o aceptable con control específico">
      <formula>NOT(ISERROR(SEARCH("No Aceptable o aceptable con control específico",AD15)))</formula>
    </cfRule>
  </conditionalFormatting>
  <conditionalFormatting sqref="AD11">
    <cfRule type="containsText" dxfId="2681" priority="187" stopIfTrue="1" operator="containsText" text="No aceptable o aceptable con control específico">
      <formula>NOT(ISERROR(SEARCH("No aceptable o aceptable con control específico",AD11)))</formula>
    </cfRule>
    <cfRule type="containsText" dxfId="2680" priority="188" stopIfTrue="1" operator="containsText" text="No aceptable">
      <formula>NOT(ISERROR(SEARCH("No aceptable",AD11)))</formula>
    </cfRule>
    <cfRule type="containsText" dxfId="2679" priority="189" stopIfTrue="1" operator="containsText" text="No Aceptable o aceptable con control específico">
      <formula>NOT(ISERROR(SEARCH("No Aceptable o aceptable con control específico",AD11)))</formula>
    </cfRule>
  </conditionalFormatting>
  <conditionalFormatting sqref="AD11">
    <cfRule type="cellIs" dxfId="2678" priority="190" stopIfTrue="1" operator="equal">
      <formula>"Aceptable"</formula>
    </cfRule>
    <cfRule type="cellIs" dxfId="2677" priority="191" stopIfTrue="1" operator="equal">
      <formula>"No aceptable"</formula>
    </cfRule>
  </conditionalFormatting>
  <conditionalFormatting sqref="AD12">
    <cfRule type="cellIs" dxfId="2676" priority="182" stopIfTrue="1" operator="equal">
      <formula>"Aceptable"</formula>
    </cfRule>
    <cfRule type="cellIs" dxfId="2675" priority="183" stopIfTrue="1" operator="equal">
      <formula>"No aceptable"</formula>
    </cfRule>
  </conditionalFormatting>
  <conditionalFormatting sqref="AD12">
    <cfRule type="containsText" dxfId="2674" priority="179" stopIfTrue="1" operator="containsText" text="No aceptable o aceptable con control específico">
      <formula>NOT(ISERROR(SEARCH("No aceptable o aceptable con control específico",AD12)))</formula>
    </cfRule>
    <cfRule type="containsText" dxfId="2673" priority="180" stopIfTrue="1" operator="containsText" text="No aceptable">
      <formula>NOT(ISERROR(SEARCH("No aceptable",AD12)))</formula>
    </cfRule>
    <cfRule type="containsText" dxfId="2672" priority="181" stopIfTrue="1" operator="containsText" text="No Aceptable o aceptable con control específico">
      <formula>NOT(ISERROR(SEARCH("No Aceptable o aceptable con control específico",AD12)))</formula>
    </cfRule>
  </conditionalFormatting>
  <conditionalFormatting sqref="AD23">
    <cfRule type="cellIs" dxfId="2671" priority="166" stopIfTrue="1" operator="equal">
      <formula>"Aceptable"</formula>
    </cfRule>
    <cfRule type="cellIs" dxfId="2670" priority="167" stopIfTrue="1" operator="equal">
      <formula>"No aceptable"</formula>
    </cfRule>
  </conditionalFormatting>
  <conditionalFormatting sqref="AD23">
    <cfRule type="containsText" dxfId="2669" priority="163" stopIfTrue="1" operator="containsText" text="No aceptable o aceptable con control específico">
      <formula>NOT(ISERROR(SEARCH("No aceptable o aceptable con control específico",AD23)))</formula>
    </cfRule>
    <cfRule type="containsText" dxfId="2668" priority="164" stopIfTrue="1" operator="containsText" text="No aceptable">
      <formula>NOT(ISERROR(SEARCH("No aceptable",AD23)))</formula>
    </cfRule>
    <cfRule type="containsText" dxfId="2667" priority="165" stopIfTrue="1" operator="containsText" text="No Aceptable o aceptable con control específico">
      <formula>NOT(ISERROR(SEARCH("No Aceptable o aceptable con control específico",AD23)))</formula>
    </cfRule>
  </conditionalFormatting>
  <conditionalFormatting sqref="AD13:AD14">
    <cfRule type="cellIs" dxfId="2666" priority="158" stopIfTrue="1" operator="equal">
      <formula>"Aceptable"</formula>
    </cfRule>
    <cfRule type="cellIs" dxfId="2665" priority="159" stopIfTrue="1" operator="equal">
      <formula>"No aceptable"</formula>
    </cfRule>
  </conditionalFormatting>
  <conditionalFormatting sqref="AD13:AD14">
    <cfRule type="containsText" dxfId="2664" priority="155" stopIfTrue="1" operator="containsText" text="No aceptable o aceptable con control específico">
      <formula>NOT(ISERROR(SEARCH("No aceptable o aceptable con control específico",AD13)))</formula>
    </cfRule>
    <cfRule type="containsText" dxfId="2663" priority="156" stopIfTrue="1" operator="containsText" text="No aceptable">
      <formula>NOT(ISERROR(SEARCH("No aceptable",AD13)))</formula>
    </cfRule>
    <cfRule type="containsText" dxfId="2662" priority="157" stopIfTrue="1" operator="containsText" text="No Aceptable o aceptable con control específico">
      <formula>NOT(ISERROR(SEARCH("No Aceptable o aceptable con control específico",AD13)))</formula>
    </cfRule>
  </conditionalFormatting>
  <conditionalFormatting sqref="AD24">
    <cfRule type="cellIs" dxfId="2661" priority="145" stopIfTrue="1" operator="equal">
      <formula>"Aceptable"</formula>
    </cfRule>
    <cfRule type="cellIs" dxfId="2660" priority="146" stopIfTrue="1" operator="equal">
      <formula>"No aceptable"</formula>
    </cfRule>
  </conditionalFormatting>
  <conditionalFormatting sqref="AD24">
    <cfRule type="containsText" dxfId="2659" priority="142" stopIfTrue="1" operator="containsText" text="No aceptable o aceptable con control específico">
      <formula>NOT(ISERROR(SEARCH("No aceptable o aceptable con control específico",AD24)))</formula>
    </cfRule>
    <cfRule type="containsText" dxfId="2658" priority="143" stopIfTrue="1" operator="containsText" text="No aceptable">
      <formula>NOT(ISERROR(SEARCH("No aceptable",AD24)))</formula>
    </cfRule>
    <cfRule type="containsText" dxfId="2657" priority="144" stopIfTrue="1" operator="containsText" text="No Aceptable o aceptable con control específico">
      <formula>NOT(ISERROR(SEARCH("No Aceptable o aceptable con control específico",AD24)))</formula>
    </cfRule>
  </conditionalFormatting>
  <conditionalFormatting sqref="AD17">
    <cfRule type="containsText" dxfId="2656" priority="134" stopIfTrue="1" operator="containsText" text="No aceptable o aceptable con control específico">
      <formula>NOT(ISERROR(SEARCH("No aceptable o aceptable con control específico",AD17)))</formula>
    </cfRule>
    <cfRule type="containsText" dxfId="2655" priority="135" stopIfTrue="1" operator="containsText" text="No aceptable">
      <formula>NOT(ISERROR(SEARCH("No aceptable",AD17)))</formula>
    </cfRule>
    <cfRule type="containsText" dxfId="2654" priority="136" stopIfTrue="1" operator="containsText" text="No Aceptable o aceptable con control específico">
      <formula>NOT(ISERROR(SEARCH("No Aceptable o aceptable con control específico",AD17)))</formula>
    </cfRule>
  </conditionalFormatting>
  <conditionalFormatting sqref="AD17">
    <cfRule type="cellIs" dxfId="2653" priority="137" stopIfTrue="1" operator="equal">
      <formula>"Aceptable"</formula>
    </cfRule>
    <cfRule type="cellIs" dxfId="2652" priority="138" stopIfTrue="1" operator="equal">
      <formula>"No aceptable"</formula>
    </cfRule>
  </conditionalFormatting>
  <conditionalFormatting sqref="AD26">
    <cfRule type="cellIs" dxfId="2651" priority="129" stopIfTrue="1" operator="equal">
      <formula>"Aceptable"</formula>
    </cfRule>
    <cfRule type="cellIs" dxfId="2650" priority="130" stopIfTrue="1" operator="equal">
      <formula>"No aceptable"</formula>
    </cfRule>
  </conditionalFormatting>
  <conditionalFormatting sqref="AD26">
    <cfRule type="containsText" dxfId="2649" priority="126" stopIfTrue="1" operator="containsText" text="No aceptable o aceptable con control específico">
      <formula>NOT(ISERROR(SEARCH("No aceptable o aceptable con control específico",AD26)))</formula>
    </cfRule>
    <cfRule type="containsText" dxfId="2648" priority="127" stopIfTrue="1" operator="containsText" text="No aceptable">
      <formula>NOT(ISERROR(SEARCH("No aceptable",AD26)))</formula>
    </cfRule>
    <cfRule type="containsText" dxfId="2647" priority="128" stopIfTrue="1" operator="containsText" text="No Aceptable o aceptable con control específico">
      <formula>NOT(ISERROR(SEARCH("No Aceptable o aceptable con control específico",AD26)))</formula>
    </cfRule>
  </conditionalFormatting>
  <conditionalFormatting sqref="AD19">
    <cfRule type="containsText" dxfId="2646" priority="121" stopIfTrue="1" operator="containsText" text="No aceptable o aceptable con control específico">
      <formula>NOT(ISERROR(SEARCH("No aceptable o aceptable con control específico",AD19)))</formula>
    </cfRule>
    <cfRule type="containsText" dxfId="2645" priority="122" stopIfTrue="1" operator="containsText" text="No aceptable">
      <formula>NOT(ISERROR(SEARCH("No aceptable",AD19)))</formula>
    </cfRule>
    <cfRule type="containsText" dxfId="2644" priority="123" stopIfTrue="1" operator="containsText" text="No Aceptable o aceptable con control específico">
      <formula>NOT(ISERROR(SEARCH("No Aceptable o aceptable con control específico",AD19)))</formula>
    </cfRule>
  </conditionalFormatting>
  <conditionalFormatting sqref="AD19">
    <cfRule type="cellIs" dxfId="2643" priority="124" stopIfTrue="1" operator="equal">
      <formula>"Aceptable"</formula>
    </cfRule>
    <cfRule type="cellIs" dxfId="2642" priority="125" stopIfTrue="1" operator="equal">
      <formula>"No aceptable"</formula>
    </cfRule>
  </conditionalFormatting>
  <conditionalFormatting sqref="AB11:AB14">
    <cfRule type="cellIs" dxfId="2641" priority="113" stopIfTrue="1" operator="equal">
      <formula>"I"</formula>
    </cfRule>
    <cfRule type="cellIs" dxfId="2640" priority="114" stopIfTrue="1" operator="equal">
      <formula>"II"</formula>
    </cfRule>
    <cfRule type="cellIs" dxfId="2639" priority="115" stopIfTrue="1" operator="between">
      <formula>"III"</formula>
      <formula>"IV"</formula>
    </cfRule>
  </conditionalFormatting>
  <conditionalFormatting sqref="AB17 AB19">
    <cfRule type="cellIs" dxfId="2638" priority="110" stopIfTrue="1" operator="equal">
      <formula>"I"</formula>
    </cfRule>
    <cfRule type="cellIs" dxfId="2637" priority="111" stopIfTrue="1" operator="equal">
      <formula>"II"</formula>
    </cfRule>
    <cfRule type="cellIs" dxfId="2636" priority="112" stopIfTrue="1" operator="between">
      <formula>"III"</formula>
      <formula>"IV"</formula>
    </cfRule>
  </conditionalFormatting>
  <conditionalFormatting sqref="AB23:AB24">
    <cfRule type="cellIs" dxfId="2635" priority="107" stopIfTrue="1" operator="equal">
      <formula>"I"</formula>
    </cfRule>
    <cfRule type="cellIs" dxfId="2634" priority="108" stopIfTrue="1" operator="equal">
      <formula>"II"</formula>
    </cfRule>
    <cfRule type="cellIs" dxfId="2633" priority="109" stopIfTrue="1" operator="between">
      <formula>"III"</formula>
      <formula>"IV"</formula>
    </cfRule>
  </conditionalFormatting>
  <conditionalFormatting sqref="AB26">
    <cfRule type="cellIs" dxfId="2632" priority="104" stopIfTrue="1" operator="equal">
      <formula>"I"</formula>
    </cfRule>
    <cfRule type="cellIs" dxfId="2631" priority="105" stopIfTrue="1" operator="equal">
      <formula>"II"</formula>
    </cfRule>
    <cfRule type="cellIs" dxfId="2630" priority="106" stopIfTrue="1" operator="between">
      <formula>"III"</formula>
      <formula>"IV"</formula>
    </cfRule>
  </conditionalFormatting>
  <conditionalFormatting sqref="AE16">
    <cfRule type="cellIs" dxfId="2629" priority="96" stopIfTrue="1" operator="equal">
      <formula>"I"</formula>
    </cfRule>
    <cfRule type="cellIs" dxfId="2628" priority="97" stopIfTrue="1" operator="equal">
      <formula>"II"</formula>
    </cfRule>
    <cfRule type="cellIs" dxfId="2627" priority="98" stopIfTrue="1" operator="between">
      <formula>"III"</formula>
      <formula>"IV"</formula>
    </cfRule>
  </conditionalFormatting>
  <conditionalFormatting sqref="AE16">
    <cfRule type="cellIs" dxfId="2626" priority="94" stopIfTrue="1" operator="equal">
      <formula>"Aceptable"</formula>
    </cfRule>
    <cfRule type="cellIs" dxfId="2625" priority="95" stopIfTrue="1" operator="equal">
      <formula>"No aceptable"</formula>
    </cfRule>
  </conditionalFormatting>
  <conditionalFormatting sqref="AD16">
    <cfRule type="containsText" dxfId="2624" priority="89" stopIfTrue="1" operator="containsText" text="No aceptable o aceptable con control específico">
      <formula>NOT(ISERROR(SEARCH("No aceptable o aceptable con control específico",AD16)))</formula>
    </cfRule>
    <cfRule type="containsText" dxfId="2623" priority="90" stopIfTrue="1" operator="containsText" text="No aceptable">
      <formula>NOT(ISERROR(SEARCH("No aceptable",AD16)))</formula>
    </cfRule>
    <cfRule type="containsText" dxfId="2622" priority="91" stopIfTrue="1" operator="containsText" text="No Aceptable o aceptable con control específico">
      <formula>NOT(ISERROR(SEARCH("No Aceptable o aceptable con control específico",AD16)))</formula>
    </cfRule>
  </conditionalFormatting>
  <conditionalFormatting sqref="AD16">
    <cfRule type="cellIs" dxfId="2621" priority="92" stopIfTrue="1" operator="equal">
      <formula>"Aceptable"</formula>
    </cfRule>
    <cfRule type="cellIs" dxfId="2620" priority="93" stopIfTrue="1" operator="equal">
      <formula>"No aceptable"</formula>
    </cfRule>
  </conditionalFormatting>
  <conditionalFormatting sqref="AB16">
    <cfRule type="cellIs" dxfId="2619" priority="86" stopIfTrue="1" operator="equal">
      <formula>"I"</formula>
    </cfRule>
    <cfRule type="cellIs" dxfId="2618" priority="87" stopIfTrue="1" operator="equal">
      <formula>"II"</formula>
    </cfRule>
    <cfRule type="cellIs" dxfId="2617" priority="88" stopIfTrue="1" operator="between">
      <formula>"III"</formula>
      <formula>"IV"</formula>
    </cfRule>
  </conditionalFormatting>
  <conditionalFormatting sqref="AE14">
    <cfRule type="cellIs" dxfId="2616" priority="84" stopIfTrue="1" operator="equal">
      <formula>"Aceptable"</formula>
    </cfRule>
    <cfRule type="cellIs" dxfId="2615" priority="85" stopIfTrue="1" operator="equal">
      <formula>"No aceptable"</formula>
    </cfRule>
  </conditionalFormatting>
  <conditionalFormatting sqref="AE11:AE13">
    <cfRule type="cellIs" dxfId="2614" priority="81" stopIfTrue="1" operator="equal">
      <formula>"I"</formula>
    </cfRule>
    <cfRule type="cellIs" dxfId="2613" priority="82" stopIfTrue="1" operator="equal">
      <formula>"II"</formula>
    </cfRule>
    <cfRule type="cellIs" dxfId="2612" priority="83" stopIfTrue="1" operator="between">
      <formula>"III"</formula>
      <formula>"IV"</formula>
    </cfRule>
  </conditionalFormatting>
  <conditionalFormatting sqref="AE11:AE13">
    <cfRule type="cellIs" dxfId="2611" priority="79" stopIfTrue="1" operator="equal">
      <formula>"Aceptable"</formula>
    </cfRule>
    <cfRule type="cellIs" dxfId="2610" priority="80" stopIfTrue="1" operator="equal">
      <formula>"No aceptable"</formula>
    </cfRule>
  </conditionalFormatting>
  <conditionalFormatting sqref="AE25 AE27">
    <cfRule type="cellIs" dxfId="2609" priority="76" stopIfTrue="1" operator="equal">
      <formula>"I"</formula>
    </cfRule>
    <cfRule type="cellIs" dxfId="2608" priority="77" stopIfTrue="1" operator="equal">
      <formula>"II"</formula>
    </cfRule>
    <cfRule type="cellIs" dxfId="2607" priority="78" stopIfTrue="1" operator="between">
      <formula>"III"</formula>
      <formula>"IV"</formula>
    </cfRule>
  </conditionalFormatting>
  <conditionalFormatting sqref="AE25 AE27">
    <cfRule type="cellIs" dxfId="2606" priority="74" stopIfTrue="1" operator="equal">
      <formula>"Aceptable"</formula>
    </cfRule>
    <cfRule type="cellIs" dxfId="2605" priority="75" stopIfTrue="1" operator="equal">
      <formula>"No aceptable"</formula>
    </cfRule>
  </conditionalFormatting>
  <conditionalFormatting sqref="AE24">
    <cfRule type="cellIs" dxfId="2604" priority="72" stopIfTrue="1" operator="equal">
      <formula>"Aceptable"</formula>
    </cfRule>
    <cfRule type="cellIs" dxfId="2603" priority="73" stopIfTrue="1" operator="equal">
      <formula>"No aceptable"</formula>
    </cfRule>
  </conditionalFormatting>
  <conditionalFormatting sqref="AE23">
    <cfRule type="cellIs" dxfId="2602" priority="64" stopIfTrue="1" operator="equal">
      <formula>"I"</formula>
    </cfRule>
    <cfRule type="cellIs" dxfId="2601" priority="65" stopIfTrue="1" operator="equal">
      <formula>"II"</formula>
    </cfRule>
    <cfRule type="cellIs" dxfId="2600" priority="66" stopIfTrue="1" operator="between">
      <formula>"III"</formula>
      <formula>"IV"</formula>
    </cfRule>
  </conditionalFormatting>
  <conditionalFormatting sqref="AE23">
    <cfRule type="cellIs" dxfId="2599" priority="62" stopIfTrue="1" operator="equal">
      <formula>"Aceptable"</formula>
    </cfRule>
    <cfRule type="cellIs" dxfId="2598" priority="63" stopIfTrue="1" operator="equal">
      <formula>"No aceptable"</formula>
    </cfRule>
  </conditionalFormatting>
  <conditionalFormatting sqref="AE20">
    <cfRule type="cellIs" dxfId="2597" priority="49" stopIfTrue="1" operator="equal">
      <formula>"I"</formula>
    </cfRule>
    <cfRule type="cellIs" dxfId="2596" priority="50" stopIfTrue="1" operator="equal">
      <formula>"II"</formula>
    </cfRule>
    <cfRule type="cellIs" dxfId="2595" priority="51" stopIfTrue="1" operator="between">
      <formula>"III"</formula>
      <formula>"IV"</formula>
    </cfRule>
  </conditionalFormatting>
  <conditionalFormatting sqref="AE20">
    <cfRule type="cellIs" dxfId="2594" priority="47" stopIfTrue="1" operator="equal">
      <formula>"Aceptable"</formula>
    </cfRule>
    <cfRule type="cellIs" dxfId="2593" priority="48" stopIfTrue="1" operator="equal">
      <formula>"No aceptable"</formula>
    </cfRule>
  </conditionalFormatting>
  <conditionalFormatting sqref="AE21">
    <cfRule type="cellIs" dxfId="2592" priority="44" stopIfTrue="1" operator="equal">
      <formula>"I"</formula>
    </cfRule>
    <cfRule type="cellIs" dxfId="2591" priority="45" stopIfTrue="1" operator="equal">
      <formula>"II"</formula>
    </cfRule>
    <cfRule type="cellIs" dxfId="2590" priority="46" stopIfTrue="1" operator="between">
      <formula>"III"</formula>
      <formula>"IV"</formula>
    </cfRule>
  </conditionalFormatting>
  <conditionalFormatting sqref="AE21">
    <cfRule type="cellIs" dxfId="2589" priority="42" stopIfTrue="1" operator="equal">
      <formula>"Aceptable"</formula>
    </cfRule>
    <cfRule type="cellIs" dxfId="2588" priority="43" stopIfTrue="1" operator="equal">
      <formula>"No aceptable"</formula>
    </cfRule>
  </conditionalFormatting>
  <conditionalFormatting sqref="AB22:AD22">
    <cfRule type="cellIs" dxfId="2587" priority="39" stopIfTrue="1" operator="equal">
      <formula>"I"</formula>
    </cfRule>
    <cfRule type="cellIs" dxfId="2586" priority="40" stopIfTrue="1" operator="equal">
      <formula>"II"</formula>
    </cfRule>
    <cfRule type="cellIs" dxfId="2585" priority="41" stopIfTrue="1" operator="between">
      <formula>"III"</formula>
      <formula>"IV"</formula>
    </cfRule>
  </conditionalFormatting>
  <conditionalFormatting sqref="AD22">
    <cfRule type="cellIs" dxfId="2584" priority="37" stopIfTrue="1" operator="equal">
      <formula>"Aceptable"</formula>
    </cfRule>
    <cfRule type="cellIs" dxfId="2583" priority="38" stopIfTrue="1" operator="equal">
      <formula>"No aceptable"</formula>
    </cfRule>
  </conditionalFormatting>
  <conditionalFormatting sqref="AD22">
    <cfRule type="containsText" dxfId="2582" priority="34" stopIfTrue="1" operator="containsText" text="No aceptable o aceptable con control específico">
      <formula>NOT(ISERROR(SEARCH("No aceptable o aceptable con control específico",AD22)))</formula>
    </cfRule>
    <cfRule type="containsText" dxfId="2581" priority="35" stopIfTrue="1" operator="containsText" text="No aceptable">
      <formula>NOT(ISERROR(SEARCH("No aceptable",AD22)))</formula>
    </cfRule>
    <cfRule type="containsText" dxfId="2580" priority="36" stopIfTrue="1" operator="containsText" text="No Aceptable o aceptable con control específico">
      <formula>NOT(ISERROR(SEARCH("No Aceptable o aceptable con control específico",AD22)))</formula>
    </cfRule>
  </conditionalFormatting>
  <conditionalFormatting sqref="AB18:AC18">
    <cfRule type="cellIs" dxfId="2579" priority="31" stopIfTrue="1" operator="equal">
      <formula>"I"</formula>
    </cfRule>
    <cfRule type="cellIs" dxfId="2578" priority="32" stopIfTrue="1" operator="equal">
      <formula>"II"</formula>
    </cfRule>
    <cfRule type="cellIs" dxfId="2577" priority="33" stopIfTrue="1" operator="between">
      <formula>"III"</formula>
      <formula>"IV"</formula>
    </cfRule>
  </conditionalFormatting>
  <conditionalFormatting sqref="AD18">
    <cfRule type="cellIs" dxfId="2576" priority="28" stopIfTrue="1" operator="equal">
      <formula>"I"</formula>
    </cfRule>
    <cfRule type="cellIs" dxfId="2575" priority="29" stopIfTrue="1" operator="equal">
      <formula>"II"</formula>
    </cfRule>
    <cfRule type="cellIs" dxfId="2574" priority="30" stopIfTrue="1" operator="between">
      <formula>"III"</formula>
      <formula>"IV"</formula>
    </cfRule>
  </conditionalFormatting>
  <conditionalFormatting sqref="AD18">
    <cfRule type="cellIs" dxfId="2573" priority="26" stopIfTrue="1" operator="equal">
      <formula>"Aceptable"</formula>
    </cfRule>
    <cfRule type="cellIs" dxfId="2572" priority="27" stopIfTrue="1" operator="equal">
      <formula>"No aceptable"</formula>
    </cfRule>
  </conditionalFormatting>
  <conditionalFormatting sqref="AD18">
    <cfRule type="containsText" dxfId="2571" priority="23" stopIfTrue="1" operator="containsText" text="No aceptable o aceptable con control específico">
      <formula>NOT(ISERROR(SEARCH("No aceptable o aceptable con control específico",AD18)))</formula>
    </cfRule>
    <cfRule type="containsText" dxfId="2570" priority="24" stopIfTrue="1" operator="containsText" text="No aceptable">
      <formula>NOT(ISERROR(SEARCH("No aceptable",AD18)))</formula>
    </cfRule>
    <cfRule type="containsText" dxfId="2569" priority="25" stopIfTrue="1" operator="containsText" text="No Aceptable o aceptable con control específico">
      <formula>NOT(ISERROR(SEARCH("No Aceptable o aceptable con control específico",AD18)))</formula>
    </cfRule>
  </conditionalFormatting>
  <conditionalFormatting sqref="AD18">
    <cfRule type="containsText" dxfId="2568" priority="21" stopIfTrue="1" operator="containsText" text="No aceptable">
      <formula>NOT(ISERROR(SEARCH("No aceptable",AD18)))</formula>
    </cfRule>
    <cfRule type="containsText" dxfId="2567" priority="22" stopIfTrue="1" operator="containsText" text="No Aceptable o aceptable con control específico">
      <formula>NOT(ISERROR(SEARCH("No Aceptable o aceptable con control específico",AD18)))</formula>
    </cfRule>
  </conditionalFormatting>
  <conditionalFormatting sqref="AE26">
    <cfRule type="cellIs" dxfId="2566" priority="8" stopIfTrue="1" operator="equal">
      <formula>"I"</formula>
    </cfRule>
    <cfRule type="cellIs" dxfId="2565" priority="9" stopIfTrue="1" operator="equal">
      <formula>"II"</formula>
    </cfRule>
    <cfRule type="cellIs" dxfId="2564" priority="10" stopIfTrue="1" operator="between">
      <formula>"III"</formula>
      <formula>"IV"</formula>
    </cfRule>
  </conditionalFormatting>
  <conditionalFormatting sqref="AE26">
    <cfRule type="cellIs" dxfId="2563" priority="6" stopIfTrue="1" operator="equal">
      <formula>"Aceptable"</formula>
    </cfRule>
    <cfRule type="cellIs" dxfId="2562" priority="7" stopIfTrue="1" operator="equal">
      <formula>"No aceptable"</formula>
    </cfRule>
  </conditionalFormatting>
  <conditionalFormatting sqref="AE22">
    <cfRule type="cellIs" dxfId="2561" priority="13" stopIfTrue="1" operator="equal">
      <formula>"I"</formula>
    </cfRule>
    <cfRule type="cellIs" dxfId="2560" priority="14" stopIfTrue="1" operator="equal">
      <formula>"II"</formula>
    </cfRule>
    <cfRule type="cellIs" dxfId="2559" priority="15" stopIfTrue="1" operator="between">
      <formula>"III"</formula>
      <formula>"IV"</formula>
    </cfRule>
  </conditionalFormatting>
  <conditionalFormatting sqref="AE22">
    <cfRule type="cellIs" dxfId="2558" priority="11" stopIfTrue="1" operator="equal">
      <formula>"Aceptable"</formula>
    </cfRule>
    <cfRule type="cellIs" dxfId="2557" priority="12" stopIfTrue="1" operator="equal">
      <formula>"No aceptable"</formula>
    </cfRule>
  </conditionalFormatting>
  <conditionalFormatting sqref="AE28">
    <cfRule type="cellIs" dxfId="2556" priority="3" stopIfTrue="1" operator="equal">
      <formula>"I"</formula>
    </cfRule>
    <cfRule type="cellIs" dxfId="2555" priority="4" stopIfTrue="1" operator="equal">
      <formula>"II"</formula>
    </cfRule>
    <cfRule type="cellIs" dxfId="2554" priority="5" stopIfTrue="1" operator="between">
      <formula>"III"</formula>
      <formula>"IV"</formula>
    </cfRule>
  </conditionalFormatting>
  <conditionalFormatting sqref="AE28">
    <cfRule type="cellIs" dxfId="2553" priority="1" stopIfTrue="1" operator="equal">
      <formula>"Aceptable"</formula>
    </cfRule>
    <cfRule type="cellIs" dxfId="2552" priority="2" stopIfTrue="1" operator="equal">
      <formula>"No aceptable"</formula>
    </cfRule>
  </conditionalFormatting>
  <dataValidations count="4">
    <dataValidation allowBlank="1" sqref="AA11:AA28" xr:uid="{00000000-0002-0000-0D00-000000000000}"/>
    <dataValidation type="list" allowBlank="1" showInputMessage="1" showErrorMessage="1" prompt="10 = Muy Alto_x000a_6 = Alto_x000a_2 = Medio_x000a_0 = Bajo" sqref="U11:U28" xr:uid="{00000000-0002-0000-0D00-000001000000}">
      <formula1>"10, 6, 2, 0, "</formula1>
    </dataValidation>
    <dataValidation type="list" allowBlank="1" showInputMessage="1" prompt="4 = Continua_x000a_3 = Frecuente_x000a_2 = Ocasional_x000a_1 = Esporádica" sqref="V11:V28" xr:uid="{00000000-0002-0000-0D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8" xr:uid="{00000000-0002-0000-0D00-000003000000}">
      <formula1>"100,60,25,10"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BL29"/>
  <sheetViews>
    <sheetView topLeftCell="W4" zoomScale="95" zoomScaleNormal="95" workbookViewId="0">
      <selection activeCell="AG19" sqref="AG19"/>
    </sheetView>
  </sheetViews>
  <sheetFormatPr baseColWidth="10" defaultRowHeight="42.75" customHeight="1" x14ac:dyDescent="0.2"/>
  <cols>
    <col min="1" max="1" width="1.85546875" customWidth="1"/>
    <col min="2" max="2" width="5.7109375" customWidth="1"/>
    <col min="3" max="3" width="5.28515625" customWidth="1"/>
    <col min="4" max="4" width="5.7109375" customWidth="1"/>
    <col min="5" max="5" width="7.5703125" customWidth="1"/>
    <col min="6" max="6" width="17.85546875" customWidth="1"/>
    <col min="7" max="7" width="8.28515625" customWidth="1"/>
    <col min="8" max="8" width="11.85546875" customWidth="1"/>
    <col min="9" max="11" width="21.85546875" customWidth="1"/>
    <col min="12" max="15" width="5.140625" customWidth="1"/>
    <col min="16" max="16" width="18.28515625" customWidth="1"/>
    <col min="17" max="17" width="5.7109375" customWidth="1"/>
    <col min="18" max="20" width="22.28515625" customWidth="1"/>
    <col min="21" max="21" width="5" customWidth="1"/>
    <col min="22" max="22" width="5.42578125" customWidth="1"/>
    <col min="23" max="23" width="8.140625" customWidth="1"/>
    <col min="24" max="24" width="6.7109375" customWidth="1"/>
    <col min="25" max="25" width="11.85546875" customWidth="1"/>
    <col min="26" max="26" width="7.7109375" customWidth="1"/>
    <col min="27" max="27" width="8.140625" customWidth="1"/>
    <col min="28" max="28" width="7.28515625" customWidth="1"/>
    <col min="29" max="29" width="13.85546875" customWidth="1"/>
    <col min="30" max="30" width="12.7109375" customWidth="1"/>
    <col min="31" max="31" width="20.7109375" bestFit="1" customWidth="1"/>
    <col min="32" max="32" width="11" customWidth="1"/>
    <col min="33" max="33" width="14" customWidth="1"/>
    <col min="34" max="34" width="22.28515625" customWidth="1"/>
    <col min="35" max="35" width="26.140625" customWidth="1"/>
    <col min="36" max="36" width="10" customWidth="1"/>
    <col min="37" max="37" width="19.28515625" customWidth="1"/>
  </cols>
  <sheetData>
    <row r="1" spans="1:64" s="3" customFormat="1" ht="24"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row>
    <row r="2" spans="1:64" s="3" customFormat="1" ht="24"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row>
    <row r="3" spans="1:64" s="3" customFormat="1" ht="24"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row>
    <row r="4" spans="1:64" s="3" customFormat="1" ht="24" customHeight="1" x14ac:dyDescent="0.3">
      <c r="E4" s="4"/>
      <c r="H4" s="5"/>
      <c r="AF4" s="4"/>
      <c r="AG4" s="4"/>
      <c r="AH4" s="4"/>
      <c r="AJ4" s="5"/>
    </row>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90" customHeight="1" x14ac:dyDescent="0.35">
      <c r="A11" s="34"/>
      <c r="B11" s="283" t="s">
        <v>162</v>
      </c>
      <c r="C11" s="283" t="s">
        <v>239</v>
      </c>
      <c r="D11" s="283" t="s">
        <v>233</v>
      </c>
      <c r="E11" s="297" t="s">
        <v>235</v>
      </c>
      <c r="F11" s="297" t="s">
        <v>232</v>
      </c>
      <c r="G11" s="238" t="s">
        <v>42</v>
      </c>
      <c r="H11" s="240" t="s">
        <v>36</v>
      </c>
      <c r="I11" s="175" t="s">
        <v>46</v>
      </c>
      <c r="J11" s="176" t="s">
        <v>354</v>
      </c>
      <c r="K11" s="176" t="s">
        <v>355</v>
      </c>
      <c r="L11" s="195">
        <v>1</v>
      </c>
      <c r="M11" s="195">
        <v>8</v>
      </c>
      <c r="N11" s="195">
        <v>0</v>
      </c>
      <c r="O11" s="195">
        <f>SUM(L11:N11)</f>
        <v>9</v>
      </c>
      <c r="P11" s="176" t="s">
        <v>356</v>
      </c>
      <c r="Q11" s="179">
        <v>8</v>
      </c>
      <c r="R11" s="176" t="s">
        <v>603</v>
      </c>
      <c r="S11" s="176" t="s">
        <v>358</v>
      </c>
      <c r="T11" s="176" t="s">
        <v>357</v>
      </c>
      <c r="U11" s="180">
        <v>2</v>
      </c>
      <c r="V11" s="180">
        <v>4</v>
      </c>
      <c r="W11" s="180">
        <f>V11*U11</f>
        <v>8</v>
      </c>
      <c r="X11" s="180" t="str">
        <f>+IF(AND(U11*V11&gt;=24,U11*V11&lt;=40),"MA",IF(AND(U11*V11&gt;=10,U11*V11&lt;=20),"A",IF(AND(U11*V11&gt;=6,U11*V11&lt;=8),"M",IF(AND(U11*V11&gt;=0,U11*V11&lt;=4),"B",""))))</f>
        <v>M</v>
      </c>
      <c r="Y11" s="184"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75" t="s">
        <v>56</v>
      </c>
      <c r="AF11" s="179" t="s">
        <v>34</v>
      </c>
      <c r="AG11" s="179" t="s">
        <v>34</v>
      </c>
      <c r="AH11" s="179" t="s">
        <v>363</v>
      </c>
      <c r="AI11" s="175" t="s">
        <v>359</v>
      </c>
      <c r="AJ11" s="179" t="s">
        <v>34</v>
      </c>
      <c r="AK11" s="118"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90" customHeight="1" x14ac:dyDescent="0.35">
      <c r="A12" s="35"/>
      <c r="B12" s="264"/>
      <c r="C12" s="264"/>
      <c r="D12" s="264"/>
      <c r="E12" s="297"/>
      <c r="F12" s="297"/>
      <c r="G12" s="239"/>
      <c r="H12" s="244"/>
      <c r="I12" s="175" t="s">
        <v>120</v>
      </c>
      <c r="J12" s="176" t="s">
        <v>360</v>
      </c>
      <c r="K12" s="187" t="s">
        <v>361</v>
      </c>
      <c r="L12" s="195">
        <v>1</v>
      </c>
      <c r="M12" s="195">
        <v>8</v>
      </c>
      <c r="N12" s="195">
        <v>0</v>
      </c>
      <c r="O12" s="195">
        <f t="shared" ref="O12:O28" si="0">SUM(L12:N12)</f>
        <v>9</v>
      </c>
      <c r="P12" s="176" t="s">
        <v>356</v>
      </c>
      <c r="Q12" s="179">
        <v>8</v>
      </c>
      <c r="R12" s="187" t="s">
        <v>604</v>
      </c>
      <c r="S12" s="187" t="s">
        <v>358</v>
      </c>
      <c r="T12" s="187" t="s">
        <v>357</v>
      </c>
      <c r="U12" s="180">
        <v>2</v>
      </c>
      <c r="V12" s="180">
        <v>4</v>
      </c>
      <c r="W12" s="180">
        <f t="shared" ref="W12:W28" si="1">V12*U12</f>
        <v>8</v>
      </c>
      <c r="X12" s="181" t="str">
        <f t="shared" ref="X12:X28" si="2">+IF(AND(U12*V12&gt;=24,U12*V12&lt;=40),"MA",IF(AND(U12*V12&gt;=10,U12*V12&lt;=20),"A",IF(AND(U12*V12&gt;=6,U12*V12&lt;=8),"M",IF(AND(U12*V12&gt;=0,U12*V12&lt;=4),"B",""))))</f>
        <v>M</v>
      </c>
      <c r="Y12" s="184" t="str">
        <f t="shared" ref="Y12:Y28"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10</v>
      </c>
      <c r="AA12" s="180">
        <f t="shared" ref="AA12:AA28" si="4">W12*Z12</f>
        <v>80</v>
      </c>
      <c r="AB12" s="183" t="str">
        <f t="shared" ref="AB12:AB28" si="5">+IF(AND(U12*V12*Z12&gt;=600,U12*V12*Z12&lt;=4000),"I",IF(AND(U12*V12*Z12&gt;=150,U12*V12*Z12&lt;=500),"II",IF(AND(U12*V12*Z12&gt;=40,U12*V12*Z12&lt;=120),"III",IF(AND(U12*V12*Z12&gt;=0,U12*V12*Z12&lt;=20),"IV",""))))</f>
        <v>III</v>
      </c>
      <c r="AC12" s="184" t="str">
        <f t="shared" ref="AC12:AC28"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 t="shared" ref="AD12:AD28" si="7">+IF(AB12="I","No aceptable",IF(AB12="II","No aceptable o aceptable con control específico",IF(AB12="III","Aceptable",IF(AB12="IV","Aceptable",""))))</f>
        <v>Aceptable</v>
      </c>
      <c r="AE12" s="175" t="s">
        <v>121</v>
      </c>
      <c r="AF12" s="179" t="s">
        <v>34</v>
      </c>
      <c r="AG12" s="179" t="s">
        <v>34</v>
      </c>
      <c r="AH12" s="179" t="s">
        <v>364</v>
      </c>
      <c r="AI12" s="175" t="s">
        <v>359</v>
      </c>
      <c r="AJ12" s="179" t="s">
        <v>34</v>
      </c>
      <c r="AK12" s="118"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90" customHeight="1" x14ac:dyDescent="0.35">
      <c r="A13" s="35"/>
      <c r="B13" s="264"/>
      <c r="C13" s="264"/>
      <c r="D13" s="264"/>
      <c r="E13" s="297"/>
      <c r="F13" s="297"/>
      <c r="G13" s="82" t="s">
        <v>33</v>
      </c>
      <c r="H13" s="244"/>
      <c r="I13" s="175" t="s">
        <v>120</v>
      </c>
      <c r="J13" s="175" t="s">
        <v>380</v>
      </c>
      <c r="K13" s="179" t="s">
        <v>367</v>
      </c>
      <c r="L13" s="195">
        <v>1</v>
      </c>
      <c r="M13" s="195">
        <v>8</v>
      </c>
      <c r="N13" s="195">
        <v>0</v>
      </c>
      <c r="O13" s="195">
        <f t="shared" si="0"/>
        <v>9</v>
      </c>
      <c r="P13" s="179" t="s">
        <v>366</v>
      </c>
      <c r="Q13" s="179">
        <v>4</v>
      </c>
      <c r="R13" s="179" t="s">
        <v>33</v>
      </c>
      <c r="S13" s="179" t="s">
        <v>33</v>
      </c>
      <c r="T13" s="179" t="s">
        <v>370</v>
      </c>
      <c r="U13" s="180">
        <v>2</v>
      </c>
      <c r="V13" s="180">
        <v>2</v>
      </c>
      <c r="W13" s="180">
        <f t="shared" si="1"/>
        <v>4</v>
      </c>
      <c r="X13" s="181" t="str">
        <f t="shared" si="2"/>
        <v>B</v>
      </c>
      <c r="Y13" s="184" t="str">
        <f t="shared" si="3"/>
        <v>Situación mejorable con exposición ocasional o esporádica, o situación sin anomalía destacable con cualquier nivel de exposición. No es esperable que se materialice el riesgo, aunque puede ser concebible.</v>
      </c>
      <c r="Z13" s="180">
        <v>25</v>
      </c>
      <c r="AA13" s="180">
        <f t="shared" si="4"/>
        <v>100</v>
      </c>
      <c r="AB13" s="183" t="str">
        <f t="shared" si="5"/>
        <v>III</v>
      </c>
      <c r="AC13" s="184"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+IF(AB13="I","No aceptable",IF(AB13="II","No aceptable o aceptable con control específico",IF(AB13="III","Aceptable",IF(AB13="IV","Aceptable",""))))</f>
        <v>Aceptable</v>
      </c>
      <c r="AE13" s="175" t="s">
        <v>121</v>
      </c>
      <c r="AF13" s="179" t="s">
        <v>34</v>
      </c>
      <c r="AG13" s="179" t="s">
        <v>34</v>
      </c>
      <c r="AH13" s="179" t="s">
        <v>34</v>
      </c>
      <c r="AI13" s="175" t="s">
        <v>369</v>
      </c>
      <c r="AJ13" s="179" t="s">
        <v>368</v>
      </c>
      <c r="AK13" s="118"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90" customHeight="1" x14ac:dyDescent="0.35">
      <c r="A14" s="35"/>
      <c r="B14" s="264"/>
      <c r="C14" s="264"/>
      <c r="D14" s="264"/>
      <c r="E14" s="297"/>
      <c r="F14" s="297"/>
      <c r="G14" s="276" t="s">
        <v>42</v>
      </c>
      <c r="H14" s="299" t="s">
        <v>44</v>
      </c>
      <c r="I14" s="175" t="s">
        <v>60</v>
      </c>
      <c r="J14" s="213" t="s">
        <v>345</v>
      </c>
      <c r="K14" s="175" t="s">
        <v>327</v>
      </c>
      <c r="L14" s="202">
        <v>1</v>
      </c>
      <c r="M14" s="195">
        <v>8</v>
      </c>
      <c r="N14" s="202">
        <v>0</v>
      </c>
      <c r="O14" s="202">
        <f t="shared" si="0"/>
        <v>9</v>
      </c>
      <c r="P14" s="175" t="s">
        <v>343</v>
      </c>
      <c r="Q14" s="175">
        <v>8</v>
      </c>
      <c r="R14" s="175" t="s">
        <v>331</v>
      </c>
      <c r="S14" s="175" t="s">
        <v>329</v>
      </c>
      <c r="T14" s="175" t="s">
        <v>443</v>
      </c>
      <c r="U14" s="180">
        <v>2</v>
      </c>
      <c r="V14" s="180">
        <v>2</v>
      </c>
      <c r="W14" s="180">
        <f t="shared" si="1"/>
        <v>4</v>
      </c>
      <c r="X14" s="180" t="str">
        <f t="shared" si="2"/>
        <v>B</v>
      </c>
      <c r="Y14" s="184" t="str">
        <f t="shared" si="3"/>
        <v>Situación mejorable con exposición ocasional o esporádica, o situación sin anomalía destacable con cualquier nivel de exposición. No es esperable que se materialice el riesgo, aunque puede ser concebible.</v>
      </c>
      <c r="Z14" s="180">
        <v>25</v>
      </c>
      <c r="AA14" s="180">
        <f t="shared" si="4"/>
        <v>100</v>
      </c>
      <c r="AB14" s="183" t="str">
        <f t="shared" si="5"/>
        <v>III</v>
      </c>
      <c r="AC14" s="184" t="str">
        <f t="shared" si="6"/>
        <v>Mejorar si es posible. Sería conveniente justificar la intervención y su rentabilidad.</v>
      </c>
      <c r="AD14" s="184" t="str">
        <f t="shared" si="7"/>
        <v>Aceptable</v>
      </c>
      <c r="AE14" s="175" t="s">
        <v>351</v>
      </c>
      <c r="AF14" s="175" t="s">
        <v>34</v>
      </c>
      <c r="AG14" s="175" t="s">
        <v>34</v>
      </c>
      <c r="AH14" s="175" t="s">
        <v>34</v>
      </c>
      <c r="AI14" s="175" t="s">
        <v>344</v>
      </c>
      <c r="AJ14" s="175" t="s">
        <v>34</v>
      </c>
      <c r="AK14" s="133" t="s">
        <v>35</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90" customHeight="1" x14ac:dyDescent="0.35">
      <c r="A15" s="35"/>
      <c r="B15" s="264"/>
      <c r="C15" s="264"/>
      <c r="D15" s="264"/>
      <c r="E15" s="297"/>
      <c r="F15" s="297"/>
      <c r="G15" s="277"/>
      <c r="H15" s="300"/>
      <c r="I15" s="199" t="s">
        <v>333</v>
      </c>
      <c r="J15" s="175" t="s">
        <v>334</v>
      </c>
      <c r="K15" s="175" t="s">
        <v>335</v>
      </c>
      <c r="L15" s="202">
        <v>1</v>
      </c>
      <c r="M15" s="195">
        <v>8</v>
      </c>
      <c r="N15" s="202">
        <v>0</v>
      </c>
      <c r="O15" s="202">
        <f t="shared" ref="O15" si="8">SUM(L15:N15)</f>
        <v>9</v>
      </c>
      <c r="P15" s="175" t="s">
        <v>336</v>
      </c>
      <c r="Q15" s="179">
        <v>8</v>
      </c>
      <c r="R15" s="175" t="s">
        <v>339</v>
      </c>
      <c r="S15" s="175" t="s">
        <v>643</v>
      </c>
      <c r="T15" s="175" t="s">
        <v>444</v>
      </c>
      <c r="U15" s="180">
        <v>2</v>
      </c>
      <c r="V15" s="180">
        <v>2</v>
      </c>
      <c r="W15" s="180">
        <f t="shared" ref="W15:W16" si="9">V15*U15</f>
        <v>4</v>
      </c>
      <c r="X15" s="180" t="str">
        <f t="shared" ref="X15:X16" si="10">+IF(AND(U15*V15&gt;=24,U15*V15&lt;=40),"MA",IF(AND(U15*V15&gt;=10,U15*V15&lt;=20),"A",IF(AND(U15*V15&gt;=6,U15*V15&lt;=8),"M",IF(AND(U15*V15&gt;=0,U15*V15&lt;=4),"B",""))))</f>
        <v>B</v>
      </c>
      <c r="Y15" s="184" t="str">
        <f t="shared" ref="Y15:Y16" si="11">+IF(X15="MA","Situación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180">
        <v>25</v>
      </c>
      <c r="AA15" s="180">
        <f t="shared" ref="AA15:AA16" si="12">W15*Z15</f>
        <v>100</v>
      </c>
      <c r="AB15" s="183" t="str">
        <f t="shared" ref="AB15:AB16" si="13">+IF(AND(U15*V15*Z15&gt;=600,U15*V15*Z15&lt;=4000),"I",IF(AND(U15*V15*Z15&gt;=150,U15*V15*Z15&lt;=500),"II",IF(AND(U15*V15*Z15&gt;=40,U15*V15*Z15&lt;=120),"III",IF(AND(U15*V15*Z15&gt;=0,U15*V15*Z15&lt;=20),"IV",""))))</f>
        <v>III</v>
      </c>
      <c r="AC15" s="184" t="str">
        <f t="shared" ref="AC15:AC16" si="14">+IF(AB15="I","Situación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84" t="str">
        <f t="shared" si="7"/>
        <v>Aceptable</v>
      </c>
      <c r="AE15" s="184" t="s">
        <v>342</v>
      </c>
      <c r="AF15" s="175" t="s">
        <v>34</v>
      </c>
      <c r="AG15" s="175" t="s">
        <v>34</v>
      </c>
      <c r="AH15" s="175" t="s">
        <v>34</v>
      </c>
      <c r="AI15" s="175" t="s">
        <v>341</v>
      </c>
      <c r="AJ15" s="175" t="s">
        <v>34</v>
      </c>
      <c r="AK15" s="118" t="s">
        <v>271</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110" customFormat="1" ht="90" customHeight="1" x14ac:dyDescent="0.35">
      <c r="A16" s="125"/>
      <c r="B16" s="264"/>
      <c r="C16" s="264"/>
      <c r="D16" s="264"/>
      <c r="E16" s="297"/>
      <c r="F16" s="297"/>
      <c r="G16" s="277"/>
      <c r="H16" s="300"/>
      <c r="I16" s="175" t="s">
        <v>612</v>
      </c>
      <c r="J16" s="175" t="s">
        <v>613</v>
      </c>
      <c r="K16" s="175" t="s">
        <v>614</v>
      </c>
      <c r="L16" s="202">
        <v>1</v>
      </c>
      <c r="M16" s="195">
        <v>8</v>
      </c>
      <c r="N16" s="202">
        <v>0</v>
      </c>
      <c r="O16" s="202">
        <f t="shared" ref="O16" si="15">SUM(L16:N16)</f>
        <v>9</v>
      </c>
      <c r="P16" s="175" t="s">
        <v>615</v>
      </c>
      <c r="Q16" s="179">
        <v>8</v>
      </c>
      <c r="R16" s="175" t="s">
        <v>331</v>
      </c>
      <c r="S16" s="175" t="s">
        <v>616</v>
      </c>
      <c r="T16" s="175" t="s">
        <v>617</v>
      </c>
      <c r="U16" s="180">
        <v>2</v>
      </c>
      <c r="V16" s="180">
        <v>1</v>
      </c>
      <c r="W16" s="180">
        <f t="shared" si="9"/>
        <v>2</v>
      </c>
      <c r="X16" s="181" t="str">
        <f t="shared" si="10"/>
        <v>B</v>
      </c>
      <c r="Y16" s="184" t="str">
        <f t="shared" si="11"/>
        <v>Situación mejorable con exposición ocasional o esporádica, o situación sin anomalía destacable con cualquier nivel de exposición. No es esperable que se materialice el riesgo, aunque puede ser concebible.</v>
      </c>
      <c r="Z16" s="180">
        <v>10</v>
      </c>
      <c r="AA16" s="180">
        <f t="shared" si="12"/>
        <v>20</v>
      </c>
      <c r="AB16" s="183" t="str">
        <f t="shared" si="13"/>
        <v>IV</v>
      </c>
      <c r="AC16" s="184" t="str">
        <f t="shared" si="14"/>
        <v>Mantener las medidas de control existentes, pero se deberían considerar soluciones o mejoras y se deben hacer comprobaciones periódicas para asegurar que el riesgo aún es tolerable.</v>
      </c>
      <c r="AD16" s="184" t="str">
        <f t="shared" si="7"/>
        <v>Aceptable</v>
      </c>
      <c r="AE16" s="175" t="s">
        <v>351</v>
      </c>
      <c r="AF16" s="175" t="s">
        <v>34</v>
      </c>
      <c r="AG16" s="175" t="s">
        <v>34</v>
      </c>
      <c r="AH16" s="175" t="s">
        <v>34</v>
      </c>
      <c r="AI16" s="175" t="s">
        <v>338</v>
      </c>
      <c r="AJ16" s="175" t="s">
        <v>34</v>
      </c>
      <c r="AK16" s="118" t="s">
        <v>618</v>
      </c>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row>
    <row r="17" spans="1:64" s="2" customFormat="1" ht="90" customHeight="1" x14ac:dyDescent="0.35">
      <c r="A17" s="35"/>
      <c r="B17" s="264"/>
      <c r="C17" s="264"/>
      <c r="D17" s="264"/>
      <c r="E17" s="297"/>
      <c r="F17" s="297"/>
      <c r="G17" s="278"/>
      <c r="H17" s="301"/>
      <c r="I17" s="179" t="s">
        <v>62</v>
      </c>
      <c r="J17" s="175" t="s">
        <v>346</v>
      </c>
      <c r="K17" s="175" t="s">
        <v>327</v>
      </c>
      <c r="L17" s="203">
        <v>1</v>
      </c>
      <c r="M17" s="195">
        <v>8</v>
      </c>
      <c r="N17" s="202">
        <v>0</v>
      </c>
      <c r="O17" s="202">
        <f t="shared" si="0"/>
        <v>9</v>
      </c>
      <c r="P17" s="175" t="s">
        <v>343</v>
      </c>
      <c r="Q17" s="179">
        <v>8</v>
      </c>
      <c r="R17" s="175" t="s">
        <v>331</v>
      </c>
      <c r="S17" s="175" t="s">
        <v>329</v>
      </c>
      <c r="T17" s="175" t="s">
        <v>443</v>
      </c>
      <c r="U17" s="180">
        <v>2</v>
      </c>
      <c r="V17" s="180">
        <v>2</v>
      </c>
      <c r="W17" s="180">
        <f t="shared" si="1"/>
        <v>4</v>
      </c>
      <c r="X17" s="180" t="str">
        <f t="shared" si="2"/>
        <v>B</v>
      </c>
      <c r="Y17" s="184" t="str">
        <f t="shared" si="3"/>
        <v>Situación mejorable con exposición ocasional o esporádica, o situación sin anomalía destacable con cualquier nivel de exposición. No es esperable que se materialice el riesgo, aunque puede ser concebible.</v>
      </c>
      <c r="Z17" s="180">
        <v>25</v>
      </c>
      <c r="AA17" s="180">
        <f t="shared" si="4"/>
        <v>100</v>
      </c>
      <c r="AB17" s="183" t="str">
        <f t="shared" si="5"/>
        <v>III</v>
      </c>
      <c r="AC17" s="184" t="str">
        <f t="shared" si="6"/>
        <v>Mejorar si es posible. Sería conveniente justificar la intervención y su rentabilidad.</v>
      </c>
      <c r="AD17" s="184" t="str">
        <f t="shared" si="7"/>
        <v>Aceptable</v>
      </c>
      <c r="AE17" s="175" t="s">
        <v>351</v>
      </c>
      <c r="AF17" s="175" t="s">
        <v>34</v>
      </c>
      <c r="AG17" s="175" t="s">
        <v>34</v>
      </c>
      <c r="AH17" s="175" t="s">
        <v>202</v>
      </c>
      <c r="AI17" s="175" t="s">
        <v>338</v>
      </c>
      <c r="AJ17" s="175" t="s">
        <v>34</v>
      </c>
      <c r="AK17" s="133" t="s">
        <v>271</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90" customHeight="1" x14ac:dyDescent="0.35">
      <c r="A18" s="35"/>
      <c r="B18" s="264"/>
      <c r="C18" s="264"/>
      <c r="D18" s="264"/>
      <c r="E18" s="297"/>
      <c r="F18" s="297"/>
      <c r="G18" s="100" t="s">
        <v>42</v>
      </c>
      <c r="H18" s="247" t="s">
        <v>306</v>
      </c>
      <c r="I18" s="247" t="s">
        <v>521</v>
      </c>
      <c r="J18" s="187" t="s">
        <v>509</v>
      </c>
      <c r="K18" s="187" t="s">
        <v>510</v>
      </c>
      <c r="L18" s="203">
        <v>1</v>
      </c>
      <c r="M18" s="195">
        <v>8</v>
      </c>
      <c r="N18" s="202">
        <v>0</v>
      </c>
      <c r="O18" s="202">
        <v>1</v>
      </c>
      <c r="P18" s="187" t="s">
        <v>511</v>
      </c>
      <c r="Q18" s="175">
        <v>8</v>
      </c>
      <c r="R18" s="187" t="s">
        <v>512</v>
      </c>
      <c r="S18" s="187" t="s">
        <v>513</v>
      </c>
      <c r="T18" s="187" t="s">
        <v>514</v>
      </c>
      <c r="U18" s="180">
        <v>2</v>
      </c>
      <c r="V18" s="180">
        <v>3</v>
      </c>
      <c r="W18" s="180">
        <f t="shared" si="1"/>
        <v>6</v>
      </c>
      <c r="X18" s="181" t="str">
        <f t="shared" si="2"/>
        <v>M</v>
      </c>
      <c r="Y18" s="184" t="str">
        <f t="shared" si="3"/>
        <v>Situación deficiente con exposición esporádica, o bien situación mejorable con exposición continuada o frecuente. Es posible que suceda el daño alguna vez.</v>
      </c>
      <c r="Z18" s="180">
        <v>25</v>
      </c>
      <c r="AA18" s="180">
        <f t="shared" si="4"/>
        <v>150</v>
      </c>
      <c r="AB18" s="183" t="str">
        <f t="shared" si="5"/>
        <v>II</v>
      </c>
      <c r="AC18" s="184" t="str">
        <f t="shared" si="6"/>
        <v>Corregir y adoptar medidas de control de inmediato. Sin embargo suspenda actividades si el nivel de riesgo está por encima o igual de 360.</v>
      </c>
      <c r="AD18" s="184" t="str">
        <f t="shared" si="7"/>
        <v>No aceptable o aceptable con control específico</v>
      </c>
      <c r="AE18" s="184" t="s">
        <v>655</v>
      </c>
      <c r="AF18" s="175" t="s">
        <v>34</v>
      </c>
      <c r="AG18" s="175" t="s">
        <v>34</v>
      </c>
      <c r="AH18" s="180" t="s">
        <v>507</v>
      </c>
      <c r="AI18" s="180" t="s">
        <v>508</v>
      </c>
      <c r="AJ18" s="175" t="s">
        <v>506</v>
      </c>
      <c r="AK18" s="133" t="s">
        <v>271</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110" customFormat="1" ht="90" customHeight="1" x14ac:dyDescent="0.35">
      <c r="A19" s="125"/>
      <c r="B19" s="264"/>
      <c r="C19" s="264"/>
      <c r="D19" s="264"/>
      <c r="E19" s="297"/>
      <c r="F19" s="297"/>
      <c r="G19" s="137"/>
      <c r="H19" s="248"/>
      <c r="I19" s="248"/>
      <c r="J19" s="187" t="s">
        <v>516</v>
      </c>
      <c r="K19" s="187" t="s">
        <v>517</v>
      </c>
      <c r="L19" s="203">
        <v>1</v>
      </c>
      <c r="M19" s="195">
        <v>8</v>
      </c>
      <c r="N19" s="202">
        <v>0</v>
      </c>
      <c r="O19" s="202">
        <v>1</v>
      </c>
      <c r="P19" s="187" t="s">
        <v>515</v>
      </c>
      <c r="Q19" s="179">
        <v>2</v>
      </c>
      <c r="R19" s="187" t="s">
        <v>33</v>
      </c>
      <c r="S19" s="187" t="s">
        <v>33</v>
      </c>
      <c r="T19" s="187" t="s">
        <v>518</v>
      </c>
      <c r="U19" s="180">
        <v>2</v>
      </c>
      <c r="V19" s="180">
        <v>2</v>
      </c>
      <c r="W19" s="180">
        <f>V19*U19</f>
        <v>4</v>
      </c>
      <c r="X19" s="180" t="str">
        <f>+IF(AND(U19*V19&gt;=24,U19*V19&lt;=40),"MA",IF(AND(U19*V19&gt;=10,U19*V19&lt;=20),"A",IF(AND(U19*V19&gt;=6,U19*V19&lt;=8),"M",IF(AND(U19*V19&gt;=0,U19*V19&lt;=4),"B",""))))</f>
        <v>B</v>
      </c>
      <c r="Y19" s="184"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180">
        <v>26</v>
      </c>
      <c r="AA19" s="180">
        <f>W19*Z19</f>
        <v>104</v>
      </c>
      <c r="AB19" s="183" t="str">
        <f t="shared" ref="AB19" si="16">+IF(AND(U19*V19*Z19&gt;=600,U19*V19*Z19&lt;=4000),"I",IF(AND(U19*V19*Z19&gt;=150,U19*V19*Z19&lt;=500),"II",IF(AND(U19*V19*Z19&gt;=40,U19*V19*Z19&lt;=120),"III",IF(AND(U19*V19*Z19&gt;=0,U19*V19*Z19&lt;=20),"IV",""))))</f>
        <v>III</v>
      </c>
      <c r="AC19" s="184"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84" t="str">
        <f>+IF(AB19="I","No aceptable",IF(AB19="II","No aceptable o aceptable con control específico",IF(AB19="III","Aceptable",IF(AB19="IV","Aceptable",""))))</f>
        <v>Aceptable</v>
      </c>
      <c r="AE19" s="184" t="s">
        <v>119</v>
      </c>
      <c r="AF19" s="175" t="s">
        <v>519</v>
      </c>
      <c r="AG19" s="175" t="s">
        <v>34</v>
      </c>
      <c r="AH19" s="175" t="s">
        <v>34</v>
      </c>
      <c r="AI19" s="180" t="s">
        <v>520</v>
      </c>
      <c r="AJ19" s="179" t="s">
        <v>212</v>
      </c>
      <c r="AK19" s="118" t="s">
        <v>35</v>
      </c>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row>
    <row r="20" spans="1:64" s="2" customFormat="1" ht="90" customHeight="1" x14ac:dyDescent="0.35">
      <c r="A20" s="35"/>
      <c r="B20" s="264"/>
      <c r="C20" s="264"/>
      <c r="D20" s="264"/>
      <c r="E20" s="297"/>
      <c r="F20" s="297"/>
      <c r="G20" s="298" t="s">
        <v>42</v>
      </c>
      <c r="H20" s="242" t="s">
        <v>50</v>
      </c>
      <c r="I20" s="187" t="s">
        <v>310</v>
      </c>
      <c r="J20" s="187" t="s">
        <v>311</v>
      </c>
      <c r="K20" s="187" t="s">
        <v>314</v>
      </c>
      <c r="L20" s="195">
        <v>1</v>
      </c>
      <c r="M20" s="195">
        <v>8</v>
      </c>
      <c r="N20" s="195">
        <v>0</v>
      </c>
      <c r="O20" s="195">
        <f t="shared" si="0"/>
        <v>9</v>
      </c>
      <c r="P20" s="187" t="s">
        <v>317</v>
      </c>
      <c r="Q20" s="179">
        <v>8</v>
      </c>
      <c r="R20" s="187" t="s">
        <v>319</v>
      </c>
      <c r="S20" s="187" t="s">
        <v>320</v>
      </c>
      <c r="T20" s="187" t="s">
        <v>321</v>
      </c>
      <c r="U20" s="180">
        <v>2</v>
      </c>
      <c r="V20" s="180">
        <v>4</v>
      </c>
      <c r="W20" s="180">
        <f t="shared" si="1"/>
        <v>8</v>
      </c>
      <c r="X20" s="180" t="str">
        <f t="shared" si="2"/>
        <v>M</v>
      </c>
      <c r="Y20" s="184" t="str">
        <f t="shared" si="3"/>
        <v>Situación deficiente con exposición esporádica, o bien situación mejorable con exposición continuada o frecuente. Es posible que suceda el daño alguna vez.</v>
      </c>
      <c r="Z20" s="180">
        <v>10</v>
      </c>
      <c r="AA20" s="180">
        <f t="shared" si="4"/>
        <v>80</v>
      </c>
      <c r="AB20" s="183" t="str">
        <f t="shared" si="5"/>
        <v>III</v>
      </c>
      <c r="AC20" s="184" t="str">
        <f t="shared" si="6"/>
        <v>Mejorar si es posible. Sería conveniente justificar la intervención y su rentabilidad.</v>
      </c>
      <c r="AD20" s="184" t="str">
        <f t="shared" si="7"/>
        <v>Aceptable</v>
      </c>
      <c r="AE20" s="175" t="s">
        <v>545</v>
      </c>
      <c r="AF20" s="175" t="s">
        <v>34</v>
      </c>
      <c r="AG20" s="175" t="s">
        <v>34</v>
      </c>
      <c r="AH20" s="187" t="s">
        <v>325</v>
      </c>
      <c r="AI20" s="187" t="s">
        <v>326</v>
      </c>
      <c r="AJ20" s="179" t="s">
        <v>34</v>
      </c>
      <c r="AK20" s="118"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110" customFormat="1" ht="90" customHeight="1" x14ac:dyDescent="0.35">
      <c r="A21" s="125"/>
      <c r="B21" s="264"/>
      <c r="C21" s="264"/>
      <c r="D21" s="264"/>
      <c r="E21" s="297"/>
      <c r="F21" s="297"/>
      <c r="G21" s="298"/>
      <c r="H21" s="242"/>
      <c r="I21" s="187" t="s">
        <v>531</v>
      </c>
      <c r="J21" s="187" t="s">
        <v>532</v>
      </c>
      <c r="K21" s="187" t="s">
        <v>533</v>
      </c>
      <c r="L21" s="195">
        <v>1</v>
      </c>
      <c r="M21" s="195">
        <v>8</v>
      </c>
      <c r="N21" s="195">
        <v>0</v>
      </c>
      <c r="O21" s="195">
        <f t="shared" ref="O21" si="17">SUM(L21:N21)</f>
        <v>9</v>
      </c>
      <c r="P21" s="187" t="s">
        <v>534</v>
      </c>
      <c r="Q21" s="179">
        <v>8</v>
      </c>
      <c r="R21" s="187" t="s">
        <v>535</v>
      </c>
      <c r="S21" s="187" t="s">
        <v>536</v>
      </c>
      <c r="T21" s="187" t="s">
        <v>537</v>
      </c>
      <c r="U21" s="180">
        <v>2</v>
      </c>
      <c r="V21" s="180">
        <v>4</v>
      </c>
      <c r="W21" s="180">
        <f t="shared" ref="W21" si="18">V21*U21</f>
        <v>8</v>
      </c>
      <c r="X21" s="180" t="str">
        <f t="shared" ref="X21" si="19">+IF(AND(U21*V21&gt;=24,U21*V21&lt;=40),"MA",IF(AND(U21*V21&gt;=10,U21*V21&lt;=20),"A",IF(AND(U21*V21&gt;=6,U21*V21&lt;=8),"M",IF(AND(U21*V21&gt;=0,U21*V21&lt;=4),"B",""))))</f>
        <v>M</v>
      </c>
      <c r="Y21" s="184" t="str">
        <f t="shared" ref="Y21" si="20">+IF(X21="MA","Situación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180">
        <v>11</v>
      </c>
      <c r="AA21" s="180">
        <f t="shared" ref="AA21" si="21">W21*Z21</f>
        <v>88</v>
      </c>
      <c r="AB21" s="183" t="str">
        <f t="shared" ref="AB21" si="22">+IF(AND(U21*V21*Z21&gt;=600,U21*V21*Z21&lt;=4000),"I",IF(AND(U21*V21*Z21&gt;=150,U21*V21*Z21&lt;=500),"II",IF(AND(U21*V21*Z21&gt;=40,U21*V21*Z21&lt;=120),"III",IF(AND(U21*V21*Z21&gt;=0,U21*V21*Z21&lt;=20),"IV",""))))</f>
        <v>III</v>
      </c>
      <c r="AC21" s="184" t="str">
        <f t="shared" ref="AC21" si="23">+IF(AB21="I","Situación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84" t="str">
        <f t="shared" ref="AD21" si="24">+IF(AB21="I","No aceptable",IF(AB21="II","No aceptable o aceptable con control específico",IF(AB21="III","Aceptable",IF(AB21="IV","Aceptable",""))))</f>
        <v>Aceptable</v>
      </c>
      <c r="AE21" s="175" t="s">
        <v>545</v>
      </c>
      <c r="AF21" s="175" t="s">
        <v>34</v>
      </c>
      <c r="AG21" s="175" t="s">
        <v>34</v>
      </c>
      <c r="AH21" s="175" t="s">
        <v>34</v>
      </c>
      <c r="AI21" s="187" t="s">
        <v>538</v>
      </c>
      <c r="AJ21" s="179" t="s">
        <v>34</v>
      </c>
      <c r="AK21" s="118" t="s">
        <v>35</v>
      </c>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row>
    <row r="22" spans="1:64" s="2" customFormat="1" ht="90" customHeight="1" x14ac:dyDescent="0.35">
      <c r="A22" s="35"/>
      <c r="B22" s="264"/>
      <c r="C22" s="264"/>
      <c r="D22" s="264"/>
      <c r="E22" s="297"/>
      <c r="F22" s="297"/>
      <c r="G22" s="298"/>
      <c r="H22" s="242"/>
      <c r="I22" s="187" t="s">
        <v>313</v>
      </c>
      <c r="J22" s="187" t="s">
        <v>312</v>
      </c>
      <c r="K22" s="187" t="s">
        <v>315</v>
      </c>
      <c r="L22" s="195">
        <v>1</v>
      </c>
      <c r="M22" s="195">
        <v>8</v>
      </c>
      <c r="N22" s="195">
        <v>0</v>
      </c>
      <c r="O22" s="195">
        <f t="shared" si="0"/>
        <v>9</v>
      </c>
      <c r="P22" s="187" t="s">
        <v>318</v>
      </c>
      <c r="Q22" s="179">
        <v>8</v>
      </c>
      <c r="R22" s="187" t="s">
        <v>322</v>
      </c>
      <c r="S22" s="187" t="s">
        <v>323</v>
      </c>
      <c r="T22" s="187" t="s">
        <v>324</v>
      </c>
      <c r="U22" s="180">
        <v>2</v>
      </c>
      <c r="V22" s="180">
        <v>4</v>
      </c>
      <c r="W22" s="180">
        <f t="shared" si="1"/>
        <v>8</v>
      </c>
      <c r="X22" s="180" t="str">
        <f t="shared" si="2"/>
        <v>M</v>
      </c>
      <c r="Y22" s="184" t="str">
        <f t="shared" si="3"/>
        <v>Situación deficiente con exposición esporádica, o bien situación mejorable con exposición continuada o frecuente. Es posible que suceda el daño alguna vez.</v>
      </c>
      <c r="Z22" s="180">
        <v>10</v>
      </c>
      <c r="AA22" s="180">
        <f t="shared" si="4"/>
        <v>80</v>
      </c>
      <c r="AB22" s="183" t="str">
        <f t="shared" si="5"/>
        <v>III</v>
      </c>
      <c r="AC22" s="184" t="str">
        <f t="shared" si="6"/>
        <v>Mejorar si es posible. Sería conveniente justificar la intervención y su rentabilidad.</v>
      </c>
      <c r="AD22" s="184" t="str">
        <f t="shared" si="7"/>
        <v>Aceptable</v>
      </c>
      <c r="AE22" s="175" t="s">
        <v>545</v>
      </c>
      <c r="AF22" s="175" t="s">
        <v>34</v>
      </c>
      <c r="AG22" s="175" t="s">
        <v>34</v>
      </c>
      <c r="AH22" s="187" t="s">
        <v>325</v>
      </c>
      <c r="AI22" s="187" t="s">
        <v>326</v>
      </c>
      <c r="AJ22" s="179" t="s">
        <v>34</v>
      </c>
      <c r="AK22" s="118"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90" customHeight="1" x14ac:dyDescent="0.35">
      <c r="A23" s="35"/>
      <c r="B23" s="264"/>
      <c r="C23" s="264"/>
      <c r="D23" s="264"/>
      <c r="E23" s="297"/>
      <c r="F23" s="297"/>
      <c r="G23" s="81" t="s">
        <v>33</v>
      </c>
      <c r="H23" s="240" t="s">
        <v>45</v>
      </c>
      <c r="I23" s="187" t="s">
        <v>99</v>
      </c>
      <c r="J23" s="187" t="s">
        <v>425</v>
      </c>
      <c r="K23" s="187" t="s">
        <v>400</v>
      </c>
      <c r="L23" s="195">
        <v>1</v>
      </c>
      <c r="M23" s="195">
        <v>8</v>
      </c>
      <c r="N23" s="195">
        <v>0</v>
      </c>
      <c r="O23" s="195">
        <f t="shared" si="0"/>
        <v>9</v>
      </c>
      <c r="P23" s="187" t="s">
        <v>423</v>
      </c>
      <c r="Q23" s="179">
        <v>4</v>
      </c>
      <c r="R23" s="187" t="s">
        <v>202</v>
      </c>
      <c r="S23" s="175" t="s">
        <v>439</v>
      </c>
      <c r="T23" s="175" t="s">
        <v>446</v>
      </c>
      <c r="U23" s="180">
        <v>6</v>
      </c>
      <c r="V23" s="180">
        <v>2</v>
      </c>
      <c r="W23" s="180">
        <f t="shared" si="1"/>
        <v>12</v>
      </c>
      <c r="X23" s="181" t="str">
        <f t="shared" si="2"/>
        <v>A</v>
      </c>
      <c r="Y23" s="184" t="str">
        <f t="shared" si="3"/>
        <v>Situación deficiente con exposición frecuente u ocasional, o bien situación muy deficiente con exposición ocasional o esporádica. La materialización de Riesgo es posible que suceda varias veces en la vida laboral</v>
      </c>
      <c r="Z23" s="180">
        <v>10</v>
      </c>
      <c r="AA23" s="180">
        <f t="shared" si="4"/>
        <v>120</v>
      </c>
      <c r="AB23" s="183" t="str">
        <f t="shared" si="5"/>
        <v>III</v>
      </c>
      <c r="AC23" s="184" t="str">
        <f t="shared" si="6"/>
        <v>Mejorar si es posible. Sería conveniente justificar la intervención y su rentabilidad.</v>
      </c>
      <c r="AD23" s="184" t="str">
        <f t="shared" si="7"/>
        <v>Aceptable</v>
      </c>
      <c r="AE23" s="184" t="s">
        <v>67</v>
      </c>
      <c r="AF23" s="179" t="s">
        <v>34</v>
      </c>
      <c r="AG23" s="179" t="s">
        <v>34</v>
      </c>
      <c r="AH23" s="187" t="s">
        <v>190</v>
      </c>
      <c r="AI23" s="187" t="s">
        <v>447</v>
      </c>
      <c r="AJ23" s="179" t="s">
        <v>34</v>
      </c>
      <c r="AK23" s="118"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90" customHeight="1" x14ac:dyDescent="0.35">
      <c r="A24" s="35"/>
      <c r="B24" s="264"/>
      <c r="C24" s="264"/>
      <c r="D24" s="264"/>
      <c r="E24" s="297"/>
      <c r="F24" s="297"/>
      <c r="G24" s="81" t="s">
        <v>33</v>
      </c>
      <c r="H24" s="244"/>
      <c r="I24" s="187" t="s">
        <v>65</v>
      </c>
      <c r="J24" s="187" t="s">
        <v>416</v>
      </c>
      <c r="K24" s="187" t="s">
        <v>400</v>
      </c>
      <c r="L24" s="195">
        <v>1</v>
      </c>
      <c r="M24" s="195">
        <v>8</v>
      </c>
      <c r="N24" s="195">
        <v>0</v>
      </c>
      <c r="O24" s="195">
        <f t="shared" si="0"/>
        <v>9</v>
      </c>
      <c r="P24" s="187" t="s">
        <v>417</v>
      </c>
      <c r="Q24" s="179">
        <v>1</v>
      </c>
      <c r="R24" s="187" t="s">
        <v>419</v>
      </c>
      <c r="S24" s="187" t="s">
        <v>644</v>
      </c>
      <c r="T24" s="175" t="s">
        <v>445</v>
      </c>
      <c r="U24" s="180">
        <v>6</v>
      </c>
      <c r="V24" s="180">
        <v>2</v>
      </c>
      <c r="W24" s="180">
        <f t="shared" si="1"/>
        <v>12</v>
      </c>
      <c r="X24" s="181" t="str">
        <f t="shared" si="2"/>
        <v>A</v>
      </c>
      <c r="Y24" s="184" t="str">
        <f t="shared" si="3"/>
        <v>Situación deficiente con exposición frecuente u ocasional, o bien situación muy deficiente con exposición ocasional o esporádica. La materialización de Riesgo es posible que suceda varias veces en la vida laboral</v>
      </c>
      <c r="Z24" s="180">
        <v>10</v>
      </c>
      <c r="AA24" s="180">
        <f t="shared" si="4"/>
        <v>120</v>
      </c>
      <c r="AB24" s="183" t="str">
        <f t="shared" si="5"/>
        <v>III</v>
      </c>
      <c r="AC24" s="184" t="str">
        <f t="shared" si="6"/>
        <v>Mejorar si es posible. Sería conveniente justificar la intervención y su rentabilidad.</v>
      </c>
      <c r="AD24" s="184" t="str">
        <f t="shared" si="7"/>
        <v>Aceptable</v>
      </c>
      <c r="AE24" s="175" t="s">
        <v>128</v>
      </c>
      <c r="AF24" s="175" t="s">
        <v>34</v>
      </c>
      <c r="AG24" s="175" t="s">
        <v>202</v>
      </c>
      <c r="AH24" s="187" t="s">
        <v>420</v>
      </c>
      <c r="AI24" s="187" t="s">
        <v>421</v>
      </c>
      <c r="AJ24" s="179" t="s">
        <v>34</v>
      </c>
      <c r="AK24" s="118"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90" customHeight="1" x14ac:dyDescent="0.35">
      <c r="A25" s="35"/>
      <c r="B25" s="264"/>
      <c r="C25" s="264"/>
      <c r="D25" s="264"/>
      <c r="E25" s="297"/>
      <c r="F25" s="297"/>
      <c r="G25" s="81" t="s">
        <v>33</v>
      </c>
      <c r="H25" s="244"/>
      <c r="I25" s="187" t="s">
        <v>65</v>
      </c>
      <c r="J25" s="187" t="s">
        <v>418</v>
      </c>
      <c r="K25" s="187" t="s">
        <v>66</v>
      </c>
      <c r="L25" s="195">
        <v>1</v>
      </c>
      <c r="M25" s="195">
        <v>8</v>
      </c>
      <c r="N25" s="195">
        <v>0</v>
      </c>
      <c r="O25" s="195">
        <f t="shared" si="0"/>
        <v>9</v>
      </c>
      <c r="P25" s="187" t="s">
        <v>412</v>
      </c>
      <c r="Q25" s="179">
        <v>8</v>
      </c>
      <c r="R25" s="175" t="s">
        <v>202</v>
      </c>
      <c r="S25" s="187" t="s">
        <v>413</v>
      </c>
      <c r="T25" s="175" t="s">
        <v>449</v>
      </c>
      <c r="U25" s="180">
        <v>0</v>
      </c>
      <c r="V25" s="180">
        <v>1</v>
      </c>
      <c r="W25" s="180">
        <f t="shared" si="1"/>
        <v>0</v>
      </c>
      <c r="X25" s="180" t="str">
        <f t="shared" si="2"/>
        <v>B</v>
      </c>
      <c r="Y25" s="184" t="str">
        <f t="shared" si="3"/>
        <v>Situación mejorable con exposición ocasional o esporádica, o situación sin anomalía destacable con cualquier nivel de exposición. No es esperable que se materialice el riesgo, aunque puede ser concebible.</v>
      </c>
      <c r="Z25" s="180">
        <v>10</v>
      </c>
      <c r="AA25" s="180">
        <f t="shared" si="4"/>
        <v>0</v>
      </c>
      <c r="AB25" s="183" t="str">
        <f t="shared" si="5"/>
        <v>IV</v>
      </c>
      <c r="AC25" s="184" t="str">
        <f t="shared" si="6"/>
        <v>Mantener las medidas de control existentes, pero se deberían considerar soluciones o mejoras y se deben hacer comprobaciones periódicas para asegurar que el riesgo aún es tolerable.</v>
      </c>
      <c r="AD25" s="184" t="str">
        <f t="shared" si="7"/>
        <v>Aceptable</v>
      </c>
      <c r="AE25" s="175" t="s">
        <v>67</v>
      </c>
      <c r="AF25" s="179" t="s">
        <v>34</v>
      </c>
      <c r="AG25" s="179" t="s">
        <v>34</v>
      </c>
      <c r="AH25" s="187" t="s">
        <v>414</v>
      </c>
      <c r="AI25" s="187" t="s">
        <v>415</v>
      </c>
      <c r="AJ25" s="179" t="s">
        <v>34</v>
      </c>
      <c r="AK25" s="118"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s="2" customFormat="1" ht="90" customHeight="1" x14ac:dyDescent="0.35">
      <c r="A26" s="35"/>
      <c r="B26" s="264"/>
      <c r="C26" s="264"/>
      <c r="D26" s="264"/>
      <c r="E26" s="297"/>
      <c r="F26" s="297"/>
      <c r="G26" s="90" t="s">
        <v>33</v>
      </c>
      <c r="H26" s="244"/>
      <c r="I26" s="187" t="s">
        <v>48</v>
      </c>
      <c r="J26" s="187" t="s">
        <v>409</v>
      </c>
      <c r="K26" s="187" t="s">
        <v>400</v>
      </c>
      <c r="L26" s="202">
        <v>1</v>
      </c>
      <c r="M26" s="195">
        <v>8</v>
      </c>
      <c r="N26" s="202">
        <v>0</v>
      </c>
      <c r="O26" s="202">
        <f t="shared" si="0"/>
        <v>9</v>
      </c>
      <c r="P26" s="187" t="s">
        <v>417</v>
      </c>
      <c r="Q26" s="179">
        <v>1</v>
      </c>
      <c r="R26" s="187" t="s">
        <v>202</v>
      </c>
      <c r="S26" s="175" t="s">
        <v>440</v>
      </c>
      <c r="T26" s="187" t="s">
        <v>450</v>
      </c>
      <c r="U26" s="180">
        <v>2</v>
      </c>
      <c r="V26" s="180">
        <v>2</v>
      </c>
      <c r="W26" s="180">
        <f t="shared" si="1"/>
        <v>4</v>
      </c>
      <c r="X26" s="181" t="str">
        <f t="shared" si="2"/>
        <v>B</v>
      </c>
      <c r="Y26" s="184" t="str">
        <f t="shared" si="3"/>
        <v>Situación mejorable con exposición ocasional o esporádica, o situación sin anomalía destacable con cualquier nivel de exposición. No es esperable que se materialice el riesgo, aunque puede ser concebible.</v>
      </c>
      <c r="Z26" s="180">
        <v>10</v>
      </c>
      <c r="AA26" s="180">
        <f t="shared" si="4"/>
        <v>40</v>
      </c>
      <c r="AB26" s="183" t="str">
        <f t="shared" si="5"/>
        <v>III</v>
      </c>
      <c r="AC26" s="184" t="str">
        <f t="shared" si="6"/>
        <v>Mejorar si es posible. Sería conveniente justificar la intervención y su rentabilidad.</v>
      </c>
      <c r="AD26" s="184" t="str">
        <f t="shared" si="7"/>
        <v>Aceptable</v>
      </c>
      <c r="AE26" s="184" t="s">
        <v>620</v>
      </c>
      <c r="AF26" s="175" t="s">
        <v>34</v>
      </c>
      <c r="AG26" s="175" t="s">
        <v>34</v>
      </c>
      <c r="AH26" s="187" t="s">
        <v>69</v>
      </c>
      <c r="AI26" s="187" t="s">
        <v>411</v>
      </c>
      <c r="AJ26" s="175" t="s">
        <v>34</v>
      </c>
      <c r="AK26" s="118" t="s">
        <v>35</v>
      </c>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s="2" customFormat="1" ht="90" customHeight="1" x14ac:dyDescent="0.35">
      <c r="A27" s="35"/>
      <c r="B27" s="264"/>
      <c r="C27" s="264"/>
      <c r="D27" s="264"/>
      <c r="E27" s="297"/>
      <c r="F27" s="297"/>
      <c r="G27" s="81" t="s">
        <v>33</v>
      </c>
      <c r="H27" s="241"/>
      <c r="I27" s="187" t="s">
        <v>274</v>
      </c>
      <c r="J27" s="187" t="s">
        <v>407</v>
      </c>
      <c r="K27" s="187" t="s">
        <v>405</v>
      </c>
      <c r="L27" s="195">
        <v>1</v>
      </c>
      <c r="M27" s="195">
        <v>8</v>
      </c>
      <c r="N27" s="195">
        <v>0</v>
      </c>
      <c r="O27" s="195">
        <f t="shared" si="0"/>
        <v>9</v>
      </c>
      <c r="P27" s="187" t="s">
        <v>406</v>
      </c>
      <c r="Q27" s="179">
        <v>3</v>
      </c>
      <c r="R27" s="175" t="s">
        <v>202</v>
      </c>
      <c r="S27" s="187" t="s">
        <v>452</v>
      </c>
      <c r="T27" s="175" t="s">
        <v>454</v>
      </c>
      <c r="U27" s="180">
        <v>2</v>
      </c>
      <c r="V27" s="180">
        <v>3</v>
      </c>
      <c r="W27" s="180">
        <f t="shared" si="1"/>
        <v>6</v>
      </c>
      <c r="X27" s="181" t="str">
        <f t="shared" si="2"/>
        <v>M</v>
      </c>
      <c r="Y27" s="184" t="str">
        <f t="shared" si="3"/>
        <v>Situación deficiente con exposición esporádica, o bien situación mejorable con exposición continuada o frecuente. Es posible que suceda el daño alguna vez.</v>
      </c>
      <c r="Z27" s="180">
        <v>60</v>
      </c>
      <c r="AA27" s="180">
        <f t="shared" si="4"/>
        <v>360</v>
      </c>
      <c r="AB27" s="183" t="str">
        <f t="shared" si="5"/>
        <v>II</v>
      </c>
      <c r="AC27" s="184" t="str">
        <f t="shared" si="6"/>
        <v>Corregir y adoptar medidas de control de inmediato. Sin embargo suspenda actividades si el nivel de riesgo está por encima o igual de 360.</v>
      </c>
      <c r="AD27" s="184" t="str">
        <f t="shared" si="7"/>
        <v>No aceptable o aceptable con control específico</v>
      </c>
      <c r="AE27" s="175" t="s">
        <v>34</v>
      </c>
      <c r="AF27" s="175" t="s">
        <v>34</v>
      </c>
      <c r="AG27" s="175" t="s">
        <v>34</v>
      </c>
      <c r="AH27" s="187" t="s">
        <v>408</v>
      </c>
      <c r="AI27" s="175" t="s">
        <v>206</v>
      </c>
      <c r="AJ27" s="175" t="s">
        <v>34</v>
      </c>
      <c r="AK27" s="118" t="s">
        <v>35</v>
      </c>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1:64" ht="90" customHeight="1" thickBot="1" x14ac:dyDescent="0.25">
      <c r="A28" s="44"/>
      <c r="B28" s="284"/>
      <c r="C28" s="284"/>
      <c r="D28" s="284"/>
      <c r="E28" s="297"/>
      <c r="F28" s="297"/>
      <c r="G28" s="81" t="s">
        <v>33</v>
      </c>
      <c r="H28" s="187" t="s">
        <v>72</v>
      </c>
      <c r="I28" s="187" t="s">
        <v>398</v>
      </c>
      <c r="J28" s="187" t="s">
        <v>399</v>
      </c>
      <c r="K28" s="187" t="s">
        <v>400</v>
      </c>
      <c r="L28" s="206">
        <v>1</v>
      </c>
      <c r="M28" s="195">
        <v>8</v>
      </c>
      <c r="N28" s="206">
        <v>0</v>
      </c>
      <c r="O28" s="206">
        <f t="shared" si="0"/>
        <v>9</v>
      </c>
      <c r="P28" s="187" t="s">
        <v>401</v>
      </c>
      <c r="Q28" s="179">
        <v>8</v>
      </c>
      <c r="R28" s="187" t="s">
        <v>402</v>
      </c>
      <c r="S28" s="187" t="s">
        <v>403</v>
      </c>
      <c r="T28" s="175" t="s">
        <v>469</v>
      </c>
      <c r="U28" s="180">
        <v>2</v>
      </c>
      <c r="V28" s="180">
        <v>1</v>
      </c>
      <c r="W28" s="180">
        <f t="shared" si="1"/>
        <v>2</v>
      </c>
      <c r="X28" s="181" t="str">
        <f t="shared" si="2"/>
        <v>B</v>
      </c>
      <c r="Y28" s="184" t="str">
        <f t="shared" si="3"/>
        <v>Situación mejorable con exposición ocasional o esporádica, o situación sin anomalía destacable con cualquier nivel de exposición. No es esperable que se materialice el riesgo, aunque puede ser concebible.</v>
      </c>
      <c r="Z28" s="180">
        <v>10</v>
      </c>
      <c r="AA28" s="180">
        <f t="shared" si="4"/>
        <v>20</v>
      </c>
      <c r="AB28" s="183" t="str">
        <f t="shared" si="5"/>
        <v>IV</v>
      </c>
      <c r="AC28" s="184" t="str">
        <f t="shared" si="6"/>
        <v>Mantener las medidas de control existentes, pero se deberían considerar soluciones o mejoras y se deben hacer comprobaciones periódicas para asegurar que el riesgo aún es tolerable.</v>
      </c>
      <c r="AD28" s="184" t="str">
        <f t="shared" si="7"/>
        <v>Aceptable</v>
      </c>
      <c r="AE28" s="184" t="s">
        <v>623</v>
      </c>
      <c r="AF28" s="179" t="s">
        <v>34</v>
      </c>
      <c r="AG28" s="179" t="s">
        <v>34</v>
      </c>
      <c r="AH28" s="187" t="s">
        <v>73</v>
      </c>
      <c r="AI28" s="187" t="s">
        <v>404</v>
      </c>
      <c r="AJ28" s="179" t="s">
        <v>34</v>
      </c>
      <c r="AK28" s="118" t="s">
        <v>624</v>
      </c>
    </row>
    <row r="29" spans="1:64" ht="90" customHeight="1" x14ac:dyDescent="0.2">
      <c r="AE29" s="120"/>
      <c r="AF29" s="120"/>
      <c r="AG29" s="120"/>
      <c r="AH29" s="120"/>
      <c r="AI29" s="120"/>
      <c r="AJ29" s="120"/>
      <c r="AK29" s="120"/>
    </row>
  </sheetData>
  <mergeCells count="50">
    <mergeCell ref="I18:I19"/>
    <mergeCell ref="H18:H19"/>
    <mergeCell ref="G20:G22"/>
    <mergeCell ref="H20:H22"/>
    <mergeCell ref="AF9:AF10"/>
    <mergeCell ref="U9:U10"/>
    <mergeCell ref="V9:V10"/>
    <mergeCell ref="W9:W10"/>
    <mergeCell ref="G14:G17"/>
    <mergeCell ref="H14:H17"/>
    <mergeCell ref="G11:G12"/>
    <mergeCell ref="H11:H13"/>
    <mergeCell ref="G9:G10"/>
    <mergeCell ref="X9:X10"/>
    <mergeCell ref="Y9:Y10"/>
    <mergeCell ref="Z9:Z10"/>
    <mergeCell ref="H9:J9"/>
    <mergeCell ref="K9:K10"/>
    <mergeCell ref="AH9:AH10"/>
    <mergeCell ref="AI9:AI10"/>
    <mergeCell ref="AJ9:AJ10"/>
    <mergeCell ref="R9:T9"/>
    <mergeCell ref="AK9:AK10"/>
    <mergeCell ref="B11:B28"/>
    <mergeCell ref="C11:C28"/>
    <mergeCell ref="D11:D28"/>
    <mergeCell ref="E11:E28"/>
    <mergeCell ref="F11:F28"/>
    <mergeCell ref="AA9:AA10"/>
    <mergeCell ref="H23:H27"/>
    <mergeCell ref="AG9:AG10"/>
    <mergeCell ref="AB9:AB10"/>
    <mergeCell ref="AC9:AC10"/>
    <mergeCell ref="AD9:AD10"/>
    <mergeCell ref="AE9:AE10"/>
    <mergeCell ref="L9:O9"/>
    <mergeCell ref="P9:P10"/>
    <mergeCell ref="Q9:Q10"/>
    <mergeCell ref="B9:B10"/>
    <mergeCell ref="C9:C10"/>
    <mergeCell ref="D9:D10"/>
    <mergeCell ref="E9:E10"/>
    <mergeCell ref="F9:F10"/>
    <mergeCell ref="B5:T5"/>
    <mergeCell ref="U5:AK5"/>
    <mergeCell ref="B7:T8"/>
    <mergeCell ref="U7:AC8"/>
    <mergeCell ref="AD7:AD8"/>
    <mergeCell ref="AE7:AK7"/>
    <mergeCell ref="AE8:AK8"/>
  </mergeCells>
  <conditionalFormatting sqref="AB687:AF687 AE519:AF519 AE507:AF507 AE239:AF239 AB55:AF55 AB40:AF40 AB34:AF37 AB38:AE39 AB49:AF52 AB41:AE48 AB53:AE54 AB67:AF68 AB56:AE66 AB70:AF70 AB69:AE69 AB80:AF81 AB71:AE79 AB83:AF83 AB82:AE82 AB95:AF96 AB84:AE94 AB98:AF98 AB97:AE97 AB99:AE108 AF94 AF108:AF109 AE111:AF111 AE109:AE110 AE112:AE121 AF121 AE122:AF123 AE125:AF125 AE124 AE126:AE135 AF135 AE136:AF137 AE139:AF139 AE138 AE140:AE149 AF149 AE150:AF151 AE153:AF153 AE152 AE154:AE163 AF163 AB109:AD163 AB164:AF236 AE251:AF252 AE254:AF254 AE253 AE255:AE264 AF264 AB265:AF265 AE266:AF504 AE505:AE506 AE508:AE518 AB266:AD519 AB520:AF605 AB682:AF682 AB617:AF618 AB608:AF608 AB606:AE607 AB609:AE616 AB620:AF679 AB619:AE619 AB680:AE681 AB683:AE686 AB691:AF692 AB688:AE690 AB694:AF754 AB693:AE693 AB237:AE238 AE240:AE250 AB239:AD264 AB29:AE33 AC14:AD14 AD15 AC20:AD20 AC22:AD22 AB17 AB22:AB28 AB21:AD21 AB19:AB20">
    <cfRule type="cellIs" dxfId="2551" priority="213" stopIfTrue="1" operator="equal">
      <formula>"I"</formula>
    </cfRule>
    <cfRule type="cellIs" dxfId="2550" priority="214" stopIfTrue="1" operator="equal">
      <formula>"II"</formula>
    </cfRule>
    <cfRule type="cellIs" dxfId="2549" priority="215" stopIfTrue="1" operator="between">
      <formula>"III"</formula>
      <formula>"IV"</formula>
    </cfRule>
  </conditionalFormatting>
  <conditionalFormatting sqref="AD687:AF687 AE519:AF519 AE507:AF507 AD239:AF239 AD237:AE238 AD240:AE251 AD55:AF55 AD40:AF40 AD34:AF37 AD38:AE39 AD49:AF52 AD41:AE48 AD53:AE54 AD67:AF68 AD56:AE66 AD70:AF70 AD69:AE69 AD80:AF81 AD71:AE79 AD83:AF83 AD82:AE82 AD95:AF96 AD84:AE94 AD98:AF98 AD97:AE97 AD99:AE108 AF94 AF108:AF109 AE111:AF111 AE109:AE110 AE112:AE121 AF121 AE122:AF123 AE125:AF125 AE124 AE126:AE135 AF135 AE136:AF137 AE139:AF139 AE138 AE140:AE149 AF149 AE150:AF151 AE153:AF153 AE152 AE154:AE163 AF163 AD109:AD163 AD164:AF236 AF251:AF252 AE254:AF254 AE252:AE253 AE255:AE264 AF264 AD252:AD264 AD265:AF265 AE266:AF504 AE505:AE506 AE508:AE518 AD266:AD519 AD520:AF605 AD682:AF682 AD617:AF618 AD608:AF608 AD606:AE607 AD609:AE616 AD620:AF679 AD619:AE619 AD680:AE681 AD683:AE686 AD691:AF692 AD688:AE690 AD694:AF754 AD693:AE693 AD29:AE33 AD14:AD15 AD20:AD22">
    <cfRule type="cellIs" dxfId="2548" priority="211" stopIfTrue="1" operator="equal">
      <formula>"Aceptable"</formula>
    </cfRule>
    <cfRule type="cellIs" dxfId="2547" priority="212" stopIfTrue="1" operator="equal">
      <formula>"No aceptable"</formula>
    </cfRule>
  </conditionalFormatting>
  <conditionalFormatting sqref="AD29:AD754 AD14:AD15 AD20:AD22">
    <cfRule type="containsText" dxfId="2546" priority="208" stopIfTrue="1" operator="containsText" text="No aceptable o aceptable con control específico">
      <formula>NOT(ISERROR(SEARCH("No aceptable o aceptable con control específico",AD14)))</formula>
    </cfRule>
    <cfRule type="containsText" dxfId="2545" priority="209" stopIfTrue="1" operator="containsText" text="No aceptable">
      <formula>NOT(ISERROR(SEARCH("No aceptable",AD14)))</formula>
    </cfRule>
    <cfRule type="containsText" dxfId="2544" priority="210" stopIfTrue="1" operator="containsText" text="No Aceptable o aceptable con control específico">
      <formula>NOT(ISERROR(SEARCH("No Aceptable o aceptable con control específico",AD14)))</formula>
    </cfRule>
  </conditionalFormatting>
  <conditionalFormatting sqref="AD11">
    <cfRule type="containsText" dxfId="2543" priority="200" stopIfTrue="1" operator="containsText" text="No aceptable o aceptable con control específico">
      <formula>NOT(ISERROR(SEARCH("No aceptable o aceptable con control específico",AD11)))</formula>
    </cfRule>
    <cfRule type="containsText" dxfId="2542" priority="201" stopIfTrue="1" operator="containsText" text="No aceptable">
      <formula>NOT(ISERROR(SEARCH("No aceptable",AD11)))</formula>
    </cfRule>
    <cfRule type="containsText" dxfId="2541" priority="202" stopIfTrue="1" operator="containsText" text="No Aceptable o aceptable con control específico">
      <formula>NOT(ISERROR(SEARCH("No Aceptable o aceptable con control específico",AD11)))</formula>
    </cfRule>
  </conditionalFormatting>
  <conditionalFormatting sqref="AD11">
    <cfRule type="cellIs" dxfId="2540" priority="203" stopIfTrue="1" operator="equal">
      <formula>"Aceptable"</formula>
    </cfRule>
    <cfRule type="cellIs" dxfId="2539" priority="204" stopIfTrue="1" operator="equal">
      <formula>"No aceptable"</formula>
    </cfRule>
  </conditionalFormatting>
  <conditionalFormatting sqref="AD12">
    <cfRule type="cellIs" dxfId="2538" priority="195" stopIfTrue="1" operator="equal">
      <formula>"Aceptable"</formula>
    </cfRule>
    <cfRule type="cellIs" dxfId="2537" priority="196" stopIfTrue="1" operator="equal">
      <formula>"No aceptable"</formula>
    </cfRule>
  </conditionalFormatting>
  <conditionalFormatting sqref="AD12">
    <cfRule type="containsText" dxfId="2536" priority="192" stopIfTrue="1" operator="containsText" text="No aceptable o aceptable con control específico">
      <formula>NOT(ISERROR(SEARCH("No aceptable o aceptable con control específico",AD12)))</formula>
    </cfRule>
    <cfRule type="containsText" dxfId="2535" priority="193" stopIfTrue="1" operator="containsText" text="No aceptable">
      <formula>NOT(ISERROR(SEARCH("No aceptable",AD12)))</formula>
    </cfRule>
    <cfRule type="containsText" dxfId="2534" priority="194" stopIfTrue="1" operator="containsText" text="No Aceptable o aceptable con control específico">
      <formula>NOT(ISERROR(SEARCH("No Aceptable o aceptable con control específico",AD12)))</formula>
    </cfRule>
  </conditionalFormatting>
  <conditionalFormatting sqref="AD13">
    <cfRule type="cellIs" dxfId="2533" priority="171" stopIfTrue="1" operator="equal">
      <formula>"Aceptable"</formula>
    </cfRule>
    <cfRule type="cellIs" dxfId="2532" priority="172" stopIfTrue="1" operator="equal">
      <formula>"No aceptable"</formula>
    </cfRule>
  </conditionalFormatting>
  <conditionalFormatting sqref="AD13">
    <cfRule type="containsText" dxfId="2531" priority="168" stopIfTrue="1" operator="containsText" text="No aceptable o aceptable con control específico">
      <formula>NOT(ISERROR(SEARCH("No aceptable o aceptable con control específico",AD13)))</formula>
    </cfRule>
    <cfRule type="containsText" dxfId="2530" priority="169" stopIfTrue="1" operator="containsText" text="No aceptable">
      <formula>NOT(ISERROR(SEARCH("No aceptable",AD13)))</formula>
    </cfRule>
    <cfRule type="containsText" dxfId="2529" priority="170" stopIfTrue="1" operator="containsText" text="No Aceptable o aceptable con control específico">
      <formula>NOT(ISERROR(SEARCH("No Aceptable o aceptable con control específico",AD13)))</formula>
    </cfRule>
  </conditionalFormatting>
  <conditionalFormatting sqref="AD24">
    <cfRule type="cellIs" dxfId="2528" priority="134" stopIfTrue="1" operator="equal">
      <formula>"Aceptable"</formula>
    </cfRule>
    <cfRule type="cellIs" dxfId="2527" priority="135" stopIfTrue="1" operator="equal">
      <formula>"No aceptable"</formula>
    </cfRule>
  </conditionalFormatting>
  <conditionalFormatting sqref="AD24">
    <cfRule type="containsText" dxfId="2526" priority="131" stopIfTrue="1" operator="containsText" text="No aceptable o aceptable con control específico">
      <formula>NOT(ISERROR(SEARCH("No aceptable o aceptable con control específico",AD24)))</formula>
    </cfRule>
    <cfRule type="containsText" dxfId="2525" priority="132" stopIfTrue="1" operator="containsText" text="No aceptable">
      <formula>NOT(ISERROR(SEARCH("No aceptable",AD24)))</formula>
    </cfRule>
    <cfRule type="containsText" dxfId="2524" priority="133" stopIfTrue="1" operator="containsText" text="No Aceptable o aceptable con control específico">
      <formula>NOT(ISERROR(SEARCH("No Aceptable o aceptable con control específico",AD24)))</formula>
    </cfRule>
  </conditionalFormatting>
  <conditionalFormatting sqref="AD25 AD27:AD28">
    <cfRule type="cellIs" dxfId="2523" priority="155" stopIfTrue="1" operator="equal">
      <formula>"Aceptable"</formula>
    </cfRule>
    <cfRule type="cellIs" dxfId="2522" priority="156" stopIfTrue="1" operator="equal">
      <formula>"No aceptable"</formula>
    </cfRule>
  </conditionalFormatting>
  <conditionalFormatting sqref="AD25 AD27:AD28">
    <cfRule type="containsText" dxfId="2521" priority="152" stopIfTrue="1" operator="containsText" text="No aceptable o aceptable con control específico">
      <formula>NOT(ISERROR(SEARCH("No aceptable o aceptable con control específico",AD25)))</formula>
    </cfRule>
    <cfRule type="containsText" dxfId="2520" priority="153" stopIfTrue="1" operator="containsText" text="No aceptable">
      <formula>NOT(ISERROR(SEARCH("No aceptable",AD25)))</formula>
    </cfRule>
    <cfRule type="containsText" dxfId="2519" priority="154" stopIfTrue="1" operator="containsText" text="No Aceptable o aceptable con control específico">
      <formula>NOT(ISERROR(SEARCH("No Aceptable o aceptable con control específico",AD25)))</formula>
    </cfRule>
  </conditionalFormatting>
  <conditionalFormatting sqref="AD23">
    <cfRule type="cellIs" dxfId="2518" priority="142" stopIfTrue="1" operator="equal">
      <formula>"Aceptable"</formula>
    </cfRule>
    <cfRule type="cellIs" dxfId="2517" priority="143" stopIfTrue="1" operator="equal">
      <formula>"No aceptable"</formula>
    </cfRule>
  </conditionalFormatting>
  <conditionalFormatting sqref="AD23">
    <cfRule type="containsText" dxfId="2516" priority="139" stopIfTrue="1" operator="containsText" text="No aceptable o aceptable con control específico">
      <formula>NOT(ISERROR(SEARCH("No aceptable o aceptable con control específico",AD23)))</formula>
    </cfRule>
    <cfRule type="containsText" dxfId="2515" priority="140" stopIfTrue="1" operator="containsText" text="No aceptable">
      <formula>NOT(ISERROR(SEARCH("No aceptable",AD23)))</formula>
    </cfRule>
    <cfRule type="containsText" dxfId="2514" priority="141" stopIfTrue="1" operator="containsText" text="No Aceptable o aceptable con control específico">
      <formula>NOT(ISERROR(SEARCH("No Aceptable o aceptable con control específico",AD23)))</formula>
    </cfRule>
  </conditionalFormatting>
  <conditionalFormatting sqref="AD26">
    <cfRule type="cellIs" dxfId="2513" priority="126" stopIfTrue="1" operator="equal">
      <formula>"Aceptable"</formula>
    </cfRule>
    <cfRule type="cellIs" dxfId="2512" priority="127" stopIfTrue="1" operator="equal">
      <formula>"No aceptable"</formula>
    </cfRule>
  </conditionalFormatting>
  <conditionalFormatting sqref="AD26">
    <cfRule type="containsText" dxfId="2511" priority="123" stopIfTrue="1" operator="containsText" text="No aceptable o aceptable con control específico">
      <formula>NOT(ISERROR(SEARCH("No aceptable o aceptable con control específico",AD26)))</formula>
    </cfRule>
    <cfRule type="containsText" dxfId="2510" priority="124" stopIfTrue="1" operator="containsText" text="No aceptable">
      <formula>NOT(ISERROR(SEARCH("No aceptable",AD26)))</formula>
    </cfRule>
    <cfRule type="containsText" dxfId="2509" priority="125" stopIfTrue="1" operator="containsText" text="No Aceptable o aceptable con control específico">
      <formula>NOT(ISERROR(SEARCH("No Aceptable o aceptable con control específico",AD26)))</formula>
    </cfRule>
  </conditionalFormatting>
  <conditionalFormatting sqref="AD19">
    <cfRule type="containsText" dxfId="2508" priority="118" stopIfTrue="1" operator="containsText" text="No aceptable o aceptable con control específico">
      <formula>NOT(ISERROR(SEARCH("No aceptable o aceptable con control específico",AD19)))</formula>
    </cfRule>
    <cfRule type="containsText" dxfId="2507" priority="119" stopIfTrue="1" operator="containsText" text="No aceptable">
      <formula>NOT(ISERROR(SEARCH("No aceptable",AD19)))</formula>
    </cfRule>
    <cfRule type="containsText" dxfId="2506" priority="120" stopIfTrue="1" operator="containsText" text="No Aceptable o aceptable con control específico">
      <formula>NOT(ISERROR(SEARCH("No Aceptable o aceptable con control específico",AD19)))</formula>
    </cfRule>
  </conditionalFormatting>
  <conditionalFormatting sqref="AD19">
    <cfRule type="cellIs" dxfId="2505" priority="121" stopIfTrue="1" operator="equal">
      <formula>"Aceptable"</formula>
    </cfRule>
    <cfRule type="cellIs" dxfId="2504" priority="122" stopIfTrue="1" operator="equal">
      <formula>"No aceptable"</formula>
    </cfRule>
  </conditionalFormatting>
  <conditionalFormatting sqref="AD17">
    <cfRule type="containsText" dxfId="2503" priority="113" stopIfTrue="1" operator="containsText" text="No aceptable o aceptable con control específico">
      <formula>NOT(ISERROR(SEARCH("No aceptable o aceptable con control específico",AD17)))</formula>
    </cfRule>
    <cfRule type="containsText" dxfId="2502" priority="114" stopIfTrue="1" operator="containsText" text="No aceptable">
      <formula>NOT(ISERROR(SEARCH("No aceptable",AD17)))</formula>
    </cfRule>
    <cfRule type="containsText" dxfId="2501" priority="115" stopIfTrue="1" operator="containsText" text="No Aceptable o aceptable con control específico">
      <formula>NOT(ISERROR(SEARCH("No Aceptable o aceptable con control específico",AD17)))</formula>
    </cfRule>
  </conditionalFormatting>
  <conditionalFormatting sqref="AD17">
    <cfRule type="cellIs" dxfId="2500" priority="116" stopIfTrue="1" operator="equal">
      <formula>"Aceptable"</formula>
    </cfRule>
    <cfRule type="cellIs" dxfId="2499" priority="117" stopIfTrue="1" operator="equal">
      <formula>"No aceptable"</formula>
    </cfRule>
  </conditionalFormatting>
  <conditionalFormatting sqref="AB11:AB14">
    <cfRule type="cellIs" dxfId="2498" priority="110" stopIfTrue="1" operator="equal">
      <formula>"I"</formula>
    </cfRule>
    <cfRule type="cellIs" dxfId="2497" priority="111" stopIfTrue="1" operator="equal">
      <formula>"II"</formula>
    </cfRule>
    <cfRule type="cellIs" dxfId="2496" priority="112" stopIfTrue="1" operator="between">
      <formula>"III"</formula>
      <formula>"IV"</formula>
    </cfRule>
  </conditionalFormatting>
  <conditionalFormatting sqref="AE15">
    <cfRule type="cellIs" dxfId="2495" priority="107" stopIfTrue="1" operator="equal">
      <formula>"I"</formula>
    </cfRule>
    <cfRule type="cellIs" dxfId="2494" priority="108" stopIfTrue="1" operator="equal">
      <formula>"II"</formula>
    </cfRule>
    <cfRule type="cellIs" dxfId="2493" priority="109" stopIfTrue="1" operator="between">
      <formula>"III"</formula>
      <formula>"IV"</formula>
    </cfRule>
  </conditionalFormatting>
  <conditionalFormatting sqref="AE15">
    <cfRule type="cellIs" dxfId="2492" priority="105" stopIfTrue="1" operator="equal">
      <formula>"Aceptable"</formula>
    </cfRule>
    <cfRule type="cellIs" dxfId="2491" priority="106" stopIfTrue="1" operator="equal">
      <formula>"No aceptable"</formula>
    </cfRule>
  </conditionalFormatting>
  <conditionalFormatting sqref="AC15">
    <cfRule type="cellIs" dxfId="2490" priority="102" stopIfTrue="1" operator="equal">
      <formula>"I"</formula>
    </cfRule>
    <cfRule type="cellIs" dxfId="2489" priority="103" stopIfTrue="1" operator="equal">
      <formula>"II"</formula>
    </cfRule>
    <cfRule type="cellIs" dxfId="2488" priority="104" stopIfTrue="1" operator="between">
      <formula>"III"</formula>
      <formula>"IV"</formula>
    </cfRule>
  </conditionalFormatting>
  <conditionalFormatting sqref="AB15">
    <cfRule type="cellIs" dxfId="2487" priority="99" stopIfTrue="1" operator="equal">
      <formula>"I"</formula>
    </cfRule>
    <cfRule type="cellIs" dxfId="2486" priority="100" stopIfTrue="1" operator="equal">
      <formula>"II"</formula>
    </cfRule>
    <cfRule type="cellIs" dxfId="2485" priority="101" stopIfTrue="1" operator="between">
      <formula>"III"</formula>
      <formula>"IV"</formula>
    </cfRule>
  </conditionalFormatting>
  <conditionalFormatting sqref="AE11:AE13">
    <cfRule type="cellIs" dxfId="2484" priority="96" stopIfTrue="1" operator="equal">
      <formula>"I"</formula>
    </cfRule>
    <cfRule type="cellIs" dxfId="2483" priority="97" stopIfTrue="1" operator="equal">
      <formula>"II"</formula>
    </cfRule>
    <cfRule type="cellIs" dxfId="2482" priority="98" stopIfTrue="1" operator="between">
      <formula>"III"</formula>
      <formula>"IV"</formula>
    </cfRule>
  </conditionalFormatting>
  <conditionalFormatting sqref="AE11:AE13">
    <cfRule type="cellIs" dxfId="2481" priority="94" stopIfTrue="1" operator="equal">
      <formula>"Aceptable"</formula>
    </cfRule>
    <cfRule type="cellIs" dxfId="2480" priority="95" stopIfTrue="1" operator="equal">
      <formula>"No aceptable"</formula>
    </cfRule>
  </conditionalFormatting>
  <conditionalFormatting sqref="AE25 AE27">
    <cfRule type="cellIs" dxfId="2479" priority="91" stopIfTrue="1" operator="equal">
      <formula>"I"</formula>
    </cfRule>
    <cfRule type="cellIs" dxfId="2478" priority="92" stopIfTrue="1" operator="equal">
      <formula>"II"</formula>
    </cfRule>
    <cfRule type="cellIs" dxfId="2477" priority="93" stopIfTrue="1" operator="between">
      <formula>"III"</formula>
      <formula>"IV"</formula>
    </cfRule>
  </conditionalFormatting>
  <conditionalFormatting sqref="AE25 AE27">
    <cfRule type="cellIs" dxfId="2476" priority="89" stopIfTrue="1" operator="equal">
      <formula>"Aceptable"</formula>
    </cfRule>
    <cfRule type="cellIs" dxfId="2475" priority="90" stopIfTrue="1" operator="equal">
      <formula>"No aceptable"</formula>
    </cfRule>
  </conditionalFormatting>
  <conditionalFormatting sqref="AE24">
    <cfRule type="cellIs" dxfId="2474" priority="87" stopIfTrue="1" operator="equal">
      <formula>"Aceptable"</formula>
    </cfRule>
    <cfRule type="cellIs" dxfId="2473" priority="88" stopIfTrue="1" operator="equal">
      <formula>"No aceptable"</formula>
    </cfRule>
  </conditionalFormatting>
  <conditionalFormatting sqref="AE23">
    <cfRule type="cellIs" dxfId="2472" priority="79" stopIfTrue="1" operator="equal">
      <formula>"I"</formula>
    </cfRule>
    <cfRule type="cellIs" dxfId="2471" priority="80" stopIfTrue="1" operator="equal">
      <formula>"II"</formula>
    </cfRule>
    <cfRule type="cellIs" dxfId="2470" priority="81" stopIfTrue="1" operator="between">
      <formula>"III"</formula>
      <formula>"IV"</formula>
    </cfRule>
  </conditionalFormatting>
  <conditionalFormatting sqref="AE23">
    <cfRule type="cellIs" dxfId="2469" priority="77" stopIfTrue="1" operator="equal">
      <formula>"Aceptable"</formula>
    </cfRule>
    <cfRule type="cellIs" dxfId="2468" priority="78" stopIfTrue="1" operator="equal">
      <formula>"No aceptable"</formula>
    </cfRule>
  </conditionalFormatting>
  <conditionalFormatting sqref="AE20">
    <cfRule type="cellIs" dxfId="2467" priority="64" stopIfTrue="1" operator="equal">
      <formula>"I"</formula>
    </cfRule>
    <cfRule type="cellIs" dxfId="2466" priority="65" stopIfTrue="1" operator="equal">
      <formula>"II"</formula>
    </cfRule>
    <cfRule type="cellIs" dxfId="2465" priority="66" stopIfTrue="1" operator="between">
      <formula>"III"</formula>
      <formula>"IV"</formula>
    </cfRule>
  </conditionalFormatting>
  <conditionalFormatting sqref="AE20">
    <cfRule type="cellIs" dxfId="2464" priority="62" stopIfTrue="1" operator="equal">
      <formula>"Aceptable"</formula>
    </cfRule>
    <cfRule type="cellIs" dxfId="2463" priority="63" stopIfTrue="1" operator="equal">
      <formula>"No aceptable"</formula>
    </cfRule>
  </conditionalFormatting>
  <conditionalFormatting sqref="AE22">
    <cfRule type="cellIs" dxfId="2462" priority="59" stopIfTrue="1" operator="equal">
      <formula>"I"</formula>
    </cfRule>
    <cfRule type="cellIs" dxfId="2461" priority="60" stopIfTrue="1" operator="equal">
      <formula>"II"</formula>
    </cfRule>
    <cfRule type="cellIs" dxfId="2460" priority="61" stopIfTrue="1" operator="between">
      <formula>"III"</formula>
      <formula>"IV"</formula>
    </cfRule>
  </conditionalFormatting>
  <conditionalFormatting sqref="AE22">
    <cfRule type="cellIs" dxfId="2459" priority="57" stopIfTrue="1" operator="equal">
      <formula>"Aceptable"</formula>
    </cfRule>
    <cfRule type="cellIs" dxfId="2458" priority="58" stopIfTrue="1" operator="equal">
      <formula>"No aceptable"</formula>
    </cfRule>
  </conditionalFormatting>
  <conditionalFormatting sqref="AE19">
    <cfRule type="cellIs" dxfId="2457" priority="54" stopIfTrue="1" operator="equal">
      <formula>"I"</formula>
    </cfRule>
    <cfRule type="cellIs" dxfId="2456" priority="55" stopIfTrue="1" operator="equal">
      <formula>"II"</formula>
    </cfRule>
    <cfRule type="cellIs" dxfId="2455" priority="56" stopIfTrue="1" operator="between">
      <formula>"III"</formula>
      <formula>"IV"</formula>
    </cfRule>
  </conditionalFormatting>
  <conditionalFormatting sqref="AE19">
    <cfRule type="cellIs" dxfId="2454" priority="52" stopIfTrue="1" operator="equal">
      <formula>"Aceptable"</formula>
    </cfRule>
    <cfRule type="cellIs" dxfId="2453" priority="53" stopIfTrue="1" operator="equal">
      <formula>"No aceptable"</formula>
    </cfRule>
  </conditionalFormatting>
  <conditionalFormatting sqref="AE21">
    <cfRule type="cellIs" dxfId="2452" priority="49" stopIfTrue="1" operator="equal">
      <formula>"I"</formula>
    </cfRule>
    <cfRule type="cellIs" dxfId="2451" priority="50" stopIfTrue="1" operator="equal">
      <formula>"II"</formula>
    </cfRule>
    <cfRule type="cellIs" dxfId="2450" priority="51" stopIfTrue="1" operator="between">
      <formula>"III"</formula>
      <formula>"IV"</formula>
    </cfRule>
  </conditionalFormatting>
  <conditionalFormatting sqref="AE21">
    <cfRule type="cellIs" dxfId="2449" priority="47" stopIfTrue="1" operator="equal">
      <formula>"Aceptable"</formula>
    </cfRule>
    <cfRule type="cellIs" dxfId="2448" priority="48" stopIfTrue="1" operator="equal">
      <formula>"No aceptable"</formula>
    </cfRule>
  </conditionalFormatting>
  <conditionalFormatting sqref="AB18:AD18">
    <cfRule type="cellIs" dxfId="2447" priority="44" stopIfTrue="1" operator="equal">
      <formula>"I"</formula>
    </cfRule>
    <cfRule type="cellIs" dxfId="2446" priority="45" stopIfTrue="1" operator="equal">
      <formula>"II"</formula>
    </cfRule>
    <cfRule type="cellIs" dxfId="2445" priority="46" stopIfTrue="1" operator="between">
      <formula>"III"</formula>
      <formula>"IV"</formula>
    </cfRule>
  </conditionalFormatting>
  <conditionalFormatting sqref="AD18">
    <cfRule type="cellIs" dxfId="2444" priority="42" stopIfTrue="1" operator="equal">
      <formula>"Aceptable"</formula>
    </cfRule>
    <cfRule type="cellIs" dxfId="2443" priority="43" stopIfTrue="1" operator="equal">
      <formula>"No aceptable"</formula>
    </cfRule>
  </conditionalFormatting>
  <conditionalFormatting sqref="AD18">
    <cfRule type="containsText" dxfId="2442" priority="39" stopIfTrue="1" operator="containsText" text="No aceptable o aceptable con control específico">
      <formula>NOT(ISERROR(SEARCH("No aceptable o aceptable con control específico",AD18)))</formula>
    </cfRule>
    <cfRule type="containsText" dxfId="2441" priority="40" stopIfTrue="1" operator="containsText" text="No aceptable">
      <formula>NOT(ISERROR(SEARCH("No aceptable",AD18)))</formula>
    </cfRule>
    <cfRule type="containsText" dxfId="2440" priority="41" stopIfTrue="1" operator="containsText" text="No Aceptable o aceptable con control específico">
      <formula>NOT(ISERROR(SEARCH("No Aceptable o aceptable con control específico",AD18)))</formula>
    </cfRule>
  </conditionalFormatting>
  <conditionalFormatting sqref="AB16:AC16">
    <cfRule type="cellIs" dxfId="2439" priority="36" stopIfTrue="1" operator="equal">
      <formula>"I"</formula>
    </cfRule>
    <cfRule type="cellIs" dxfId="2438" priority="37" stopIfTrue="1" operator="equal">
      <formula>"II"</formula>
    </cfRule>
    <cfRule type="cellIs" dxfId="2437" priority="38" stopIfTrue="1" operator="between">
      <formula>"III"</formula>
      <formula>"IV"</formula>
    </cfRule>
  </conditionalFormatting>
  <conditionalFormatting sqref="AD16">
    <cfRule type="cellIs" dxfId="2436" priority="33" stopIfTrue="1" operator="equal">
      <formula>"I"</formula>
    </cfRule>
    <cfRule type="cellIs" dxfId="2435" priority="34" stopIfTrue="1" operator="equal">
      <formula>"II"</formula>
    </cfRule>
    <cfRule type="cellIs" dxfId="2434" priority="35" stopIfTrue="1" operator="between">
      <formula>"III"</formula>
      <formula>"IV"</formula>
    </cfRule>
  </conditionalFormatting>
  <conditionalFormatting sqref="AD16">
    <cfRule type="cellIs" dxfId="2433" priority="31" stopIfTrue="1" operator="equal">
      <formula>"Aceptable"</formula>
    </cfRule>
    <cfRule type="cellIs" dxfId="2432" priority="32" stopIfTrue="1" operator="equal">
      <formula>"No aceptable"</formula>
    </cfRule>
  </conditionalFormatting>
  <conditionalFormatting sqref="AD16">
    <cfRule type="containsText" dxfId="2431" priority="28" stopIfTrue="1" operator="containsText" text="No aceptable o aceptable con control específico">
      <formula>NOT(ISERROR(SEARCH("No aceptable o aceptable con control específico",AD16)))</formula>
    </cfRule>
    <cfRule type="containsText" dxfId="2430" priority="29" stopIfTrue="1" operator="containsText" text="No aceptable">
      <formula>NOT(ISERROR(SEARCH("No aceptable",AD16)))</formula>
    </cfRule>
    <cfRule type="containsText" dxfId="2429" priority="30" stopIfTrue="1" operator="containsText" text="No Aceptable o aceptable con control específico">
      <formula>NOT(ISERROR(SEARCH("No Aceptable o aceptable con control específico",AD16)))</formula>
    </cfRule>
  </conditionalFormatting>
  <conditionalFormatting sqref="AD16">
    <cfRule type="containsText" dxfId="2428" priority="26" stopIfTrue="1" operator="containsText" text="No aceptable">
      <formula>NOT(ISERROR(SEARCH("No aceptable",AD16)))</formula>
    </cfRule>
    <cfRule type="containsText" dxfId="2427" priority="27" stopIfTrue="1" operator="containsText" text="No Aceptable o aceptable con control específico">
      <formula>NOT(ISERROR(SEARCH("No Aceptable o aceptable con control específico",AD16)))</formula>
    </cfRule>
  </conditionalFormatting>
  <conditionalFormatting sqref="AE26">
    <cfRule type="cellIs" dxfId="2426" priority="8" stopIfTrue="1" operator="equal">
      <formula>"I"</formula>
    </cfRule>
    <cfRule type="cellIs" dxfId="2425" priority="9" stopIfTrue="1" operator="equal">
      <formula>"II"</formula>
    </cfRule>
    <cfRule type="cellIs" dxfId="2424" priority="10" stopIfTrue="1" operator="between">
      <formula>"III"</formula>
      <formula>"IV"</formula>
    </cfRule>
  </conditionalFormatting>
  <conditionalFormatting sqref="AE26">
    <cfRule type="cellIs" dxfId="2423" priority="6" stopIfTrue="1" operator="equal">
      <formula>"Aceptable"</formula>
    </cfRule>
    <cfRule type="cellIs" dxfId="2422" priority="7" stopIfTrue="1" operator="equal">
      <formula>"No aceptable"</formula>
    </cfRule>
  </conditionalFormatting>
  <conditionalFormatting sqref="AE18">
    <cfRule type="cellIs" dxfId="2421" priority="13" stopIfTrue="1" operator="equal">
      <formula>"I"</formula>
    </cfRule>
    <cfRule type="cellIs" dxfId="2420" priority="14" stopIfTrue="1" operator="equal">
      <formula>"II"</formula>
    </cfRule>
    <cfRule type="cellIs" dxfId="2419" priority="15" stopIfTrue="1" operator="between">
      <formula>"III"</formula>
      <formula>"IV"</formula>
    </cfRule>
  </conditionalFormatting>
  <conditionalFormatting sqref="AE18">
    <cfRule type="cellIs" dxfId="2418" priority="11" stopIfTrue="1" operator="equal">
      <formula>"Aceptable"</formula>
    </cfRule>
    <cfRule type="cellIs" dxfId="2417" priority="12" stopIfTrue="1" operator="equal">
      <formula>"No aceptable"</formula>
    </cfRule>
  </conditionalFormatting>
  <conditionalFormatting sqref="AE28">
    <cfRule type="cellIs" dxfId="2416" priority="3" stopIfTrue="1" operator="equal">
      <formula>"I"</formula>
    </cfRule>
    <cfRule type="cellIs" dxfId="2415" priority="4" stopIfTrue="1" operator="equal">
      <formula>"II"</formula>
    </cfRule>
    <cfRule type="cellIs" dxfId="2414" priority="5" stopIfTrue="1" operator="between">
      <formula>"III"</formula>
      <formula>"IV"</formula>
    </cfRule>
  </conditionalFormatting>
  <conditionalFormatting sqref="AE28">
    <cfRule type="cellIs" dxfId="2413" priority="1" stopIfTrue="1" operator="equal">
      <formula>"Aceptable"</formula>
    </cfRule>
    <cfRule type="cellIs" dxfId="2412" priority="2" stopIfTrue="1" operator="equal">
      <formula>"No aceptable"</formula>
    </cfRule>
  </conditionalFormatting>
  <dataValidations count="4">
    <dataValidation allowBlank="1" sqref="AA11:AA28" xr:uid="{00000000-0002-0000-0E00-000000000000}"/>
    <dataValidation type="list" allowBlank="1" showInputMessage="1" showErrorMessage="1" prompt="10 = Muy Alto_x000a_6 = Alto_x000a_2 = Medio_x000a_0 = Bajo" sqref="U11:U28" xr:uid="{00000000-0002-0000-0E00-000001000000}">
      <formula1>"10, 6, 2, 0, "</formula1>
    </dataValidation>
    <dataValidation type="list" allowBlank="1" showInputMessage="1" prompt="4 = Continua_x000a_3 = Frecuente_x000a_2 = Ocasional_x000a_1 = Esporádica" sqref="V11:V28" xr:uid="{00000000-0002-0000-0E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8" xr:uid="{00000000-0002-0000-0E00-000003000000}">
      <formula1>"100,60,25,10"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BL27"/>
  <sheetViews>
    <sheetView topLeftCell="Q16" zoomScale="80" zoomScaleNormal="80" workbookViewId="0">
      <selection activeCell="AG19" sqref="AG19"/>
    </sheetView>
  </sheetViews>
  <sheetFormatPr baseColWidth="10" defaultRowHeight="52.5" customHeight="1" x14ac:dyDescent="0.2"/>
  <cols>
    <col min="1" max="1" width="1.85546875" customWidth="1"/>
    <col min="2" max="2" width="5.7109375" customWidth="1"/>
    <col min="3" max="3" width="7.5703125" customWidth="1"/>
    <col min="4" max="4" width="6.42578125" customWidth="1"/>
    <col min="5" max="5" width="6.140625" customWidth="1"/>
    <col min="6" max="6" width="5.28515625" customWidth="1"/>
    <col min="7" max="7" width="8.28515625" customWidth="1"/>
    <col min="8" max="8" width="12.140625" customWidth="1"/>
    <col min="9" max="9" width="16.85546875" customWidth="1"/>
    <col min="10" max="10" width="17.85546875" customWidth="1"/>
    <col min="11" max="11" width="17.7109375" customWidth="1"/>
    <col min="12" max="15" width="5.140625" customWidth="1"/>
    <col min="16" max="16" width="18.28515625"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4.28515625" customWidth="1"/>
    <col min="26" max="26" width="7.7109375" customWidth="1"/>
    <col min="27" max="27" width="8.140625" customWidth="1"/>
    <col min="28" max="28" width="7.28515625" customWidth="1"/>
    <col min="29" max="29" width="13.85546875" customWidth="1"/>
    <col min="30" max="30" width="12.7109375" customWidth="1"/>
    <col min="31" max="31" width="21.7109375" bestFit="1" customWidth="1"/>
    <col min="32" max="32" width="8" customWidth="1"/>
    <col min="33" max="33" width="12.42578125" customWidth="1"/>
    <col min="34" max="34" width="15.5703125" customWidth="1"/>
    <col min="35" max="35" width="18.7109375" customWidth="1"/>
    <col min="36" max="36" width="18.5703125" customWidth="1"/>
    <col min="37" max="37" width="19.28515625" customWidth="1"/>
  </cols>
  <sheetData>
    <row r="1" spans="1:64" s="3" customFormat="1" ht="24.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row>
    <row r="2" spans="1:64" s="3" customFormat="1" ht="24.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row>
    <row r="3" spans="1:64" s="3" customFormat="1" ht="24.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row>
    <row r="4" spans="1:64" s="3" customFormat="1" ht="24.75" customHeight="1" x14ac:dyDescent="0.3">
      <c r="E4" s="4"/>
      <c r="H4" s="5"/>
      <c r="AF4" s="4"/>
      <c r="AG4" s="4"/>
      <c r="AH4" s="4"/>
      <c r="AJ4" s="5"/>
    </row>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112.5" customHeight="1" x14ac:dyDescent="0.35">
      <c r="A11" s="34"/>
      <c r="B11" s="283" t="s">
        <v>165</v>
      </c>
      <c r="C11" s="283" t="s">
        <v>243</v>
      </c>
      <c r="D11" s="283" t="s">
        <v>248</v>
      </c>
      <c r="E11" s="291" t="s">
        <v>247</v>
      </c>
      <c r="F11" s="291" t="s">
        <v>242</v>
      </c>
      <c r="G11" s="31" t="s">
        <v>42</v>
      </c>
      <c r="H11" s="240" t="s">
        <v>36</v>
      </c>
      <c r="I11" s="175" t="s">
        <v>46</v>
      </c>
      <c r="J11" s="176" t="s">
        <v>354</v>
      </c>
      <c r="K11" s="176" t="s">
        <v>355</v>
      </c>
      <c r="L11" s="177">
        <v>4</v>
      </c>
      <c r="M11" s="178">
        <v>76</v>
      </c>
      <c r="N11" s="177">
        <v>0</v>
      </c>
      <c r="O11" s="177">
        <f>SUM(L11:N11)</f>
        <v>80</v>
      </c>
      <c r="P11" s="176" t="s">
        <v>356</v>
      </c>
      <c r="Q11" s="179">
        <v>8</v>
      </c>
      <c r="R11" s="176" t="s">
        <v>603</v>
      </c>
      <c r="S11" s="176" t="s">
        <v>602</v>
      </c>
      <c r="T11" s="176" t="s">
        <v>357</v>
      </c>
      <c r="U11" s="198">
        <v>2</v>
      </c>
      <c r="V11" s="180">
        <v>4</v>
      </c>
      <c r="W11" s="180">
        <f>V11*U11</f>
        <v>8</v>
      </c>
      <c r="X11" s="181" t="str">
        <f>+IF(AND(U11*V11&gt;=24,U11*V11&lt;=40),"MA",IF(AND(U11*V11&gt;=10,U11*V11&lt;=20),"A",IF(AND(U11*V11&gt;=6,U11*V11&lt;=8),"M",IF(AND(U11*V11&gt;=0,U11*V11&lt;=4),"B",""))))</f>
        <v>M</v>
      </c>
      <c r="Y11" s="184"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75" t="s">
        <v>56</v>
      </c>
      <c r="AF11" s="179" t="s">
        <v>34</v>
      </c>
      <c r="AG11" s="179" t="s">
        <v>34</v>
      </c>
      <c r="AH11" s="179" t="s">
        <v>363</v>
      </c>
      <c r="AI11" s="175" t="s">
        <v>359</v>
      </c>
      <c r="AJ11" s="179" t="s">
        <v>34</v>
      </c>
      <c r="AK11" s="179" t="s">
        <v>35</v>
      </c>
      <c r="AL11" s="109"/>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112.5" customHeight="1" x14ac:dyDescent="0.35">
      <c r="A12" s="35"/>
      <c r="B12" s="264"/>
      <c r="C12" s="264"/>
      <c r="D12" s="264"/>
      <c r="E12" s="292"/>
      <c r="F12" s="292"/>
      <c r="G12" s="31" t="s">
        <v>42</v>
      </c>
      <c r="H12" s="244"/>
      <c r="I12" s="175" t="s">
        <v>120</v>
      </c>
      <c r="J12" s="176" t="s">
        <v>360</v>
      </c>
      <c r="K12" s="187" t="s">
        <v>361</v>
      </c>
      <c r="L12" s="177">
        <v>4</v>
      </c>
      <c r="M12" s="178">
        <v>76</v>
      </c>
      <c r="N12" s="177">
        <v>0</v>
      </c>
      <c r="O12" s="177">
        <f t="shared" ref="O12:O26" si="0">SUM(L12:N12)</f>
        <v>80</v>
      </c>
      <c r="P12" s="176" t="s">
        <v>356</v>
      </c>
      <c r="Q12" s="179">
        <v>8</v>
      </c>
      <c r="R12" s="187" t="s">
        <v>604</v>
      </c>
      <c r="S12" s="187" t="s">
        <v>358</v>
      </c>
      <c r="T12" s="187" t="s">
        <v>357</v>
      </c>
      <c r="U12" s="180">
        <v>2</v>
      </c>
      <c r="V12" s="180">
        <v>4</v>
      </c>
      <c r="W12" s="180">
        <f t="shared" ref="W12:W26" si="1">V12*U12</f>
        <v>8</v>
      </c>
      <c r="X12" s="181" t="str">
        <f t="shared" ref="X12:X26" si="2">+IF(AND(U12*V12&gt;=24,U12*V12&lt;=40),"MA",IF(AND(U12*V12&gt;=10,U12*V12&lt;=20),"A",IF(AND(U12*V12&gt;=6,U12*V12&lt;=8),"M",IF(AND(U12*V12&gt;=0,U12*V12&lt;=4),"B",""))))</f>
        <v>M</v>
      </c>
      <c r="Y12" s="184" t="str">
        <f t="shared" ref="Y12:Y26"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10</v>
      </c>
      <c r="AA12" s="180">
        <f t="shared" ref="AA12:AA26" si="4">W12*Z12</f>
        <v>80</v>
      </c>
      <c r="AB12" s="183" t="str">
        <f t="shared" ref="AB12:AB26" si="5">+IF(AND(U12*V12*Z12&gt;=600,U12*V12*Z12&lt;=4000),"I",IF(AND(U12*V12*Z12&gt;=150,U12*V12*Z12&lt;=500),"II",IF(AND(U12*V12*Z12&gt;=40,U12*V12*Z12&lt;=120),"III",IF(AND(U12*V12*Z12&gt;=0,U12*V12*Z12&lt;=20),"IV",""))))</f>
        <v>III</v>
      </c>
      <c r="AC12" s="184" t="str">
        <f t="shared" ref="AC12:AC26"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 t="shared" ref="AD12:AD26" si="7">+IF(AB12="I","No aceptable",IF(AB12="II","No aceptable o aceptable con control específico",IF(AB12="III","Aceptable",IF(AB12="IV","Aceptable",""))))</f>
        <v>Aceptable</v>
      </c>
      <c r="AE12" s="175" t="s">
        <v>121</v>
      </c>
      <c r="AF12" s="179" t="s">
        <v>34</v>
      </c>
      <c r="AG12" s="179" t="s">
        <v>34</v>
      </c>
      <c r="AH12" s="179" t="s">
        <v>364</v>
      </c>
      <c r="AI12" s="175" t="s">
        <v>359</v>
      </c>
      <c r="AJ12" s="179" t="s">
        <v>34</v>
      </c>
      <c r="AK12" s="179" t="s">
        <v>35</v>
      </c>
      <c r="AL12" s="109"/>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112.5" customHeight="1" x14ac:dyDescent="0.35">
      <c r="A13" s="35"/>
      <c r="B13" s="264"/>
      <c r="C13" s="264"/>
      <c r="D13" s="264"/>
      <c r="E13" s="292"/>
      <c r="F13" s="292"/>
      <c r="G13" s="31" t="s">
        <v>42</v>
      </c>
      <c r="H13" s="241"/>
      <c r="I13" s="179" t="s">
        <v>371</v>
      </c>
      <c r="J13" s="179" t="s">
        <v>601</v>
      </c>
      <c r="K13" s="187" t="s">
        <v>373</v>
      </c>
      <c r="L13" s="177">
        <v>4</v>
      </c>
      <c r="M13" s="178">
        <v>76</v>
      </c>
      <c r="N13" s="177">
        <v>60</v>
      </c>
      <c r="O13" s="177">
        <f t="shared" si="0"/>
        <v>140</v>
      </c>
      <c r="P13" s="187" t="s">
        <v>374</v>
      </c>
      <c r="Q13" s="179">
        <v>8</v>
      </c>
      <c r="R13" s="187" t="s">
        <v>100</v>
      </c>
      <c r="S13" s="187" t="s">
        <v>375</v>
      </c>
      <c r="T13" s="187" t="s">
        <v>376</v>
      </c>
      <c r="U13" s="180">
        <v>2</v>
      </c>
      <c r="V13" s="180">
        <v>4</v>
      </c>
      <c r="W13" s="180">
        <f t="shared" si="1"/>
        <v>8</v>
      </c>
      <c r="X13" s="181" t="str">
        <f t="shared" si="2"/>
        <v>M</v>
      </c>
      <c r="Y13" s="184" t="str">
        <f t="shared" si="3"/>
        <v>Situación deficiente con exposición esporádica, o bien situación mejorable con exposición continuada o frecuente. Es posible que suceda el daño alguna vez.</v>
      </c>
      <c r="Z13" s="180">
        <v>10</v>
      </c>
      <c r="AA13" s="180">
        <f t="shared" si="4"/>
        <v>80</v>
      </c>
      <c r="AB13" s="183" t="str">
        <f t="shared" si="5"/>
        <v>III</v>
      </c>
      <c r="AC13" s="184" t="str">
        <f t="shared" si="6"/>
        <v>Mejorar si es posible. Sería conveniente justificar la intervención y su rentabilidad.</v>
      </c>
      <c r="AD13" s="184" t="str">
        <f t="shared" si="7"/>
        <v>Aceptable</v>
      </c>
      <c r="AE13" s="175" t="s">
        <v>377</v>
      </c>
      <c r="AF13" s="179" t="s">
        <v>34</v>
      </c>
      <c r="AG13" s="179" t="s">
        <v>37</v>
      </c>
      <c r="AH13" s="179" t="s">
        <v>34</v>
      </c>
      <c r="AI13" s="175" t="s">
        <v>378</v>
      </c>
      <c r="AJ13" s="179" t="s">
        <v>34</v>
      </c>
      <c r="AK13" s="179" t="s">
        <v>35</v>
      </c>
      <c r="AL13" s="109"/>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12.5" customHeight="1" x14ac:dyDescent="0.35">
      <c r="A14" s="35"/>
      <c r="B14" s="264"/>
      <c r="C14" s="264"/>
      <c r="D14" s="264"/>
      <c r="E14" s="292"/>
      <c r="F14" s="292"/>
      <c r="G14" s="276" t="s">
        <v>33</v>
      </c>
      <c r="H14" s="299" t="s">
        <v>44</v>
      </c>
      <c r="I14" s="175" t="s">
        <v>60</v>
      </c>
      <c r="J14" s="175" t="s">
        <v>345</v>
      </c>
      <c r="K14" s="175" t="s">
        <v>327</v>
      </c>
      <c r="L14" s="193">
        <v>4</v>
      </c>
      <c r="M14" s="178">
        <v>76</v>
      </c>
      <c r="N14" s="193">
        <v>0</v>
      </c>
      <c r="O14" s="193">
        <f t="shared" si="0"/>
        <v>80</v>
      </c>
      <c r="P14" s="175" t="s">
        <v>343</v>
      </c>
      <c r="Q14" s="175">
        <v>8</v>
      </c>
      <c r="R14" s="175" t="s">
        <v>331</v>
      </c>
      <c r="S14" s="175" t="s">
        <v>329</v>
      </c>
      <c r="T14" s="175" t="s">
        <v>443</v>
      </c>
      <c r="U14" s="198">
        <v>2</v>
      </c>
      <c r="V14" s="180">
        <v>2</v>
      </c>
      <c r="W14" s="180">
        <f t="shared" si="1"/>
        <v>4</v>
      </c>
      <c r="X14" s="181" t="str">
        <f t="shared" si="2"/>
        <v>B</v>
      </c>
      <c r="Y14" s="184" t="str">
        <f t="shared" si="3"/>
        <v>Situación mejorable con exposición ocasional o esporádica, o situación sin anomalía destacable con cualquier nivel de exposición. No es esperable que se materialice el riesgo, aunque puede ser concebible.</v>
      </c>
      <c r="Z14" s="180">
        <v>25</v>
      </c>
      <c r="AA14" s="180">
        <f t="shared" si="4"/>
        <v>100</v>
      </c>
      <c r="AB14" s="183" t="str">
        <f t="shared" si="5"/>
        <v>III</v>
      </c>
      <c r="AC14" s="184" t="str">
        <f t="shared" si="6"/>
        <v>Mejorar si es posible. Sería conveniente justificar la intervención y su rentabilidad.</v>
      </c>
      <c r="AD14" s="184" t="str">
        <f t="shared" si="7"/>
        <v>Aceptable</v>
      </c>
      <c r="AE14" s="175" t="s">
        <v>351</v>
      </c>
      <c r="AF14" s="175" t="s">
        <v>34</v>
      </c>
      <c r="AG14" s="175" t="s">
        <v>34</v>
      </c>
      <c r="AH14" s="175" t="s">
        <v>34</v>
      </c>
      <c r="AI14" s="175" t="s">
        <v>344</v>
      </c>
      <c r="AJ14" s="175" t="s">
        <v>34</v>
      </c>
      <c r="AK14" s="175" t="s">
        <v>35</v>
      </c>
      <c r="AL14" s="109"/>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12.5" customHeight="1" x14ac:dyDescent="0.35">
      <c r="A15" s="35"/>
      <c r="B15" s="264"/>
      <c r="C15" s="264"/>
      <c r="D15" s="264"/>
      <c r="E15" s="292"/>
      <c r="F15" s="292"/>
      <c r="G15" s="277"/>
      <c r="H15" s="300"/>
      <c r="I15" s="175" t="s">
        <v>333</v>
      </c>
      <c r="J15" s="175" t="s">
        <v>334</v>
      </c>
      <c r="K15" s="175" t="s">
        <v>335</v>
      </c>
      <c r="L15" s="193">
        <v>4</v>
      </c>
      <c r="M15" s="178">
        <v>76</v>
      </c>
      <c r="N15" s="193">
        <v>0</v>
      </c>
      <c r="O15" s="193">
        <f t="shared" ref="O15" si="8">SUM(L15:N15)</f>
        <v>80</v>
      </c>
      <c r="P15" s="175" t="s">
        <v>336</v>
      </c>
      <c r="Q15" s="179">
        <v>8</v>
      </c>
      <c r="R15" s="175" t="s">
        <v>339</v>
      </c>
      <c r="S15" s="175" t="s">
        <v>643</v>
      </c>
      <c r="T15" s="175" t="s">
        <v>444</v>
      </c>
      <c r="U15" s="198">
        <v>2</v>
      </c>
      <c r="V15" s="180">
        <v>2</v>
      </c>
      <c r="W15" s="180">
        <f t="shared" ref="W15:W16" si="9">V15*U15</f>
        <v>4</v>
      </c>
      <c r="X15" s="181" t="str">
        <f t="shared" ref="X15:X16" si="10">+IF(AND(U15*V15&gt;=24,U15*V15&lt;=40),"MA",IF(AND(U15*V15&gt;=10,U15*V15&lt;=20),"A",IF(AND(U15*V15&gt;=6,U15*V15&lt;=8),"M",IF(AND(U15*V15&gt;=0,U15*V15&lt;=4),"B",""))))</f>
        <v>B</v>
      </c>
      <c r="Y15" s="184" t="str">
        <f t="shared" ref="Y15:Y16" si="11">+IF(X15="MA","Situación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180">
        <v>25</v>
      </c>
      <c r="AA15" s="180">
        <f t="shared" ref="AA15:AA16" si="12">W15*Z15</f>
        <v>100</v>
      </c>
      <c r="AB15" s="183" t="str">
        <f t="shared" ref="AB15:AB16" si="13">+IF(AND(U15*V15*Z15&gt;=600,U15*V15*Z15&lt;=4000),"I",IF(AND(U15*V15*Z15&gt;=150,U15*V15*Z15&lt;=500),"II",IF(AND(U15*V15*Z15&gt;=40,U15*V15*Z15&lt;=120),"III",IF(AND(U15*V15*Z15&gt;=0,U15*V15*Z15&lt;=20),"IV",""))))</f>
        <v>III</v>
      </c>
      <c r="AC15" s="184" t="str">
        <f t="shared" ref="AC15:AC16" si="14">+IF(AB15="I","Situación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84" t="str">
        <f t="shared" ref="AD15:AD16" si="15">+IF(AB15="I","No aceptable",IF(AB15="II","No aceptable o aceptable con control específico",IF(AB15="III","Aceptable",IF(AB15="IV","Aceptable",""))))</f>
        <v>Aceptable</v>
      </c>
      <c r="AE15" s="184" t="s">
        <v>342</v>
      </c>
      <c r="AF15" s="175" t="s">
        <v>34</v>
      </c>
      <c r="AG15" s="175" t="s">
        <v>34</v>
      </c>
      <c r="AH15" s="175" t="s">
        <v>34</v>
      </c>
      <c r="AI15" s="175" t="s">
        <v>341</v>
      </c>
      <c r="AJ15" s="175" t="s">
        <v>34</v>
      </c>
      <c r="AK15" s="179" t="s">
        <v>271</v>
      </c>
      <c r="AL15" s="109"/>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110" customFormat="1" ht="112.5" customHeight="1" x14ac:dyDescent="0.35">
      <c r="A16" s="125"/>
      <c r="B16" s="264"/>
      <c r="C16" s="264"/>
      <c r="D16" s="264"/>
      <c r="E16" s="292"/>
      <c r="F16" s="292"/>
      <c r="G16" s="277"/>
      <c r="H16" s="300"/>
      <c r="I16" s="175" t="s">
        <v>612</v>
      </c>
      <c r="J16" s="175" t="s">
        <v>613</v>
      </c>
      <c r="K16" s="175" t="s">
        <v>614</v>
      </c>
      <c r="L16" s="193">
        <v>4</v>
      </c>
      <c r="M16" s="178">
        <v>76</v>
      </c>
      <c r="N16" s="193">
        <v>0</v>
      </c>
      <c r="O16" s="193">
        <f t="shared" ref="O16" si="16">SUM(L16:N16)</f>
        <v>80</v>
      </c>
      <c r="P16" s="175" t="s">
        <v>615</v>
      </c>
      <c r="Q16" s="179">
        <v>8</v>
      </c>
      <c r="R16" s="175" t="s">
        <v>331</v>
      </c>
      <c r="S16" s="175" t="s">
        <v>616</v>
      </c>
      <c r="T16" s="175" t="s">
        <v>617</v>
      </c>
      <c r="U16" s="180">
        <v>2</v>
      </c>
      <c r="V16" s="180">
        <v>1</v>
      </c>
      <c r="W16" s="180">
        <f t="shared" si="9"/>
        <v>2</v>
      </c>
      <c r="X16" s="181" t="str">
        <f t="shared" si="10"/>
        <v>B</v>
      </c>
      <c r="Y16" s="184" t="str">
        <f t="shared" si="11"/>
        <v>Situación mejorable con exposición ocasional o esporádica, o situación sin anomalía destacable con cualquier nivel de exposición. No es esperable que se materialice el riesgo, aunque puede ser concebible.</v>
      </c>
      <c r="Z16" s="180">
        <v>10</v>
      </c>
      <c r="AA16" s="180">
        <f t="shared" si="12"/>
        <v>20</v>
      </c>
      <c r="AB16" s="183" t="str">
        <f t="shared" si="13"/>
        <v>IV</v>
      </c>
      <c r="AC16" s="184" t="str">
        <f t="shared" si="14"/>
        <v>Mantener las medidas de control existentes, pero se deberían considerar soluciones o mejoras y se deben hacer comprobaciones periódicas para asegurar que el riesgo aún es tolerable.</v>
      </c>
      <c r="AD16" s="184" t="str">
        <f t="shared" si="15"/>
        <v>Aceptable</v>
      </c>
      <c r="AE16" s="175" t="s">
        <v>351</v>
      </c>
      <c r="AF16" s="175" t="s">
        <v>34</v>
      </c>
      <c r="AG16" s="175" t="s">
        <v>34</v>
      </c>
      <c r="AH16" s="175" t="s">
        <v>34</v>
      </c>
      <c r="AI16" s="175" t="s">
        <v>338</v>
      </c>
      <c r="AJ16" s="175" t="s">
        <v>34</v>
      </c>
      <c r="AK16" s="179" t="s">
        <v>618</v>
      </c>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row>
    <row r="17" spans="1:64" s="2" customFormat="1" ht="112.5" customHeight="1" x14ac:dyDescent="0.35">
      <c r="A17" s="35"/>
      <c r="B17" s="264"/>
      <c r="C17" s="264"/>
      <c r="D17" s="264"/>
      <c r="E17" s="292"/>
      <c r="F17" s="292"/>
      <c r="G17" s="278"/>
      <c r="H17" s="301"/>
      <c r="I17" s="179" t="s">
        <v>62</v>
      </c>
      <c r="J17" s="175" t="s">
        <v>346</v>
      </c>
      <c r="K17" s="175" t="s">
        <v>327</v>
      </c>
      <c r="L17" s="193">
        <v>4</v>
      </c>
      <c r="M17" s="178">
        <v>76</v>
      </c>
      <c r="N17" s="193">
        <v>0</v>
      </c>
      <c r="O17" s="193">
        <f t="shared" si="0"/>
        <v>80</v>
      </c>
      <c r="P17" s="175" t="s">
        <v>343</v>
      </c>
      <c r="Q17" s="179">
        <v>8</v>
      </c>
      <c r="R17" s="175" t="s">
        <v>331</v>
      </c>
      <c r="S17" s="175" t="s">
        <v>329</v>
      </c>
      <c r="T17" s="175" t="s">
        <v>443</v>
      </c>
      <c r="U17" s="198">
        <v>2</v>
      </c>
      <c r="V17" s="180">
        <v>2</v>
      </c>
      <c r="W17" s="180">
        <f t="shared" si="1"/>
        <v>4</v>
      </c>
      <c r="X17" s="181" t="str">
        <f t="shared" si="2"/>
        <v>B</v>
      </c>
      <c r="Y17" s="184" t="str">
        <f t="shared" si="3"/>
        <v>Situación mejorable con exposición ocasional o esporádica, o situación sin anomalía destacable con cualquier nivel de exposición. No es esperable que se materialice el riesgo, aunque puede ser concebible.</v>
      </c>
      <c r="Z17" s="180">
        <v>25</v>
      </c>
      <c r="AA17" s="180">
        <f t="shared" si="4"/>
        <v>100</v>
      </c>
      <c r="AB17" s="183" t="str">
        <f t="shared" si="5"/>
        <v>III</v>
      </c>
      <c r="AC17" s="184" t="str">
        <f t="shared" si="6"/>
        <v>Mejorar si es posible. Sería conveniente justificar la intervención y su rentabilidad.</v>
      </c>
      <c r="AD17" s="184" t="str">
        <f t="shared" si="7"/>
        <v>Aceptable</v>
      </c>
      <c r="AE17" s="175" t="s">
        <v>351</v>
      </c>
      <c r="AF17" s="175" t="s">
        <v>34</v>
      </c>
      <c r="AG17" s="175" t="s">
        <v>34</v>
      </c>
      <c r="AH17" s="175" t="s">
        <v>202</v>
      </c>
      <c r="AI17" s="175" t="s">
        <v>338</v>
      </c>
      <c r="AJ17" s="175" t="s">
        <v>34</v>
      </c>
      <c r="AK17" s="175" t="s">
        <v>271</v>
      </c>
      <c r="AL17" s="109"/>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112.5" customHeight="1" x14ac:dyDescent="0.35">
      <c r="A18" s="35"/>
      <c r="B18" s="264"/>
      <c r="C18" s="264"/>
      <c r="D18" s="264"/>
      <c r="E18" s="292"/>
      <c r="F18" s="292"/>
      <c r="G18" s="100" t="s">
        <v>42</v>
      </c>
      <c r="H18" s="187" t="s">
        <v>306</v>
      </c>
      <c r="I18" s="187" t="s">
        <v>522</v>
      </c>
      <c r="J18" s="187" t="s">
        <v>509</v>
      </c>
      <c r="K18" s="187" t="s">
        <v>510</v>
      </c>
      <c r="L18" s="193">
        <v>4</v>
      </c>
      <c r="M18" s="178">
        <v>76</v>
      </c>
      <c r="N18" s="193">
        <v>0</v>
      </c>
      <c r="O18" s="193">
        <v>1</v>
      </c>
      <c r="P18" s="187" t="s">
        <v>511</v>
      </c>
      <c r="Q18" s="175">
        <v>8</v>
      </c>
      <c r="R18" s="187" t="s">
        <v>512</v>
      </c>
      <c r="S18" s="187" t="s">
        <v>513</v>
      </c>
      <c r="T18" s="187" t="s">
        <v>514</v>
      </c>
      <c r="U18" s="180">
        <v>2</v>
      </c>
      <c r="V18" s="180">
        <v>3</v>
      </c>
      <c r="W18" s="180">
        <f t="shared" si="1"/>
        <v>6</v>
      </c>
      <c r="X18" s="181" t="str">
        <f t="shared" si="2"/>
        <v>M</v>
      </c>
      <c r="Y18" s="184" t="str">
        <f t="shared" si="3"/>
        <v>Situación deficiente con exposición esporádica, o bien situación mejorable con exposición continuada o frecuente. Es posible que suceda el daño alguna vez.</v>
      </c>
      <c r="Z18" s="180">
        <v>25</v>
      </c>
      <c r="AA18" s="180">
        <f t="shared" si="4"/>
        <v>150</v>
      </c>
      <c r="AB18" s="183" t="str">
        <f t="shared" si="5"/>
        <v>II</v>
      </c>
      <c r="AC18" s="184" t="str">
        <f t="shared" si="6"/>
        <v>Corregir y adoptar medidas de control de inmediato. Sin embargo suspenda actividades si el nivel de riesgo está por encima o igual de 360.</v>
      </c>
      <c r="AD18" s="184" t="str">
        <f t="shared" si="7"/>
        <v>No aceptable o aceptable con control específico</v>
      </c>
      <c r="AE18" s="184" t="s">
        <v>655</v>
      </c>
      <c r="AF18" s="175" t="s">
        <v>34</v>
      </c>
      <c r="AG18" s="175" t="s">
        <v>34</v>
      </c>
      <c r="AH18" s="180" t="s">
        <v>507</v>
      </c>
      <c r="AI18" s="180" t="s">
        <v>508</v>
      </c>
      <c r="AJ18" s="175" t="s">
        <v>506</v>
      </c>
      <c r="AK18" s="175" t="s">
        <v>271</v>
      </c>
      <c r="AL18" s="109"/>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112.5" customHeight="1" x14ac:dyDescent="0.35">
      <c r="A19" s="35"/>
      <c r="B19" s="264"/>
      <c r="C19" s="264"/>
      <c r="D19" s="264"/>
      <c r="E19" s="292"/>
      <c r="F19" s="292"/>
      <c r="G19" s="31" t="s">
        <v>42</v>
      </c>
      <c r="H19" s="242" t="s">
        <v>50</v>
      </c>
      <c r="I19" s="187" t="s">
        <v>310</v>
      </c>
      <c r="J19" s="187" t="s">
        <v>311</v>
      </c>
      <c r="K19" s="187" t="s">
        <v>314</v>
      </c>
      <c r="L19" s="195">
        <v>4</v>
      </c>
      <c r="M19" s="179">
        <v>76</v>
      </c>
      <c r="N19" s="195">
        <v>0</v>
      </c>
      <c r="O19" s="195">
        <f t="shared" si="0"/>
        <v>80</v>
      </c>
      <c r="P19" s="196" t="s">
        <v>317</v>
      </c>
      <c r="Q19" s="179">
        <v>8</v>
      </c>
      <c r="R19" s="196" t="s">
        <v>319</v>
      </c>
      <c r="S19" s="196" t="s">
        <v>320</v>
      </c>
      <c r="T19" s="196" t="s">
        <v>321</v>
      </c>
      <c r="U19" s="179">
        <v>6</v>
      </c>
      <c r="V19" s="179">
        <v>4</v>
      </c>
      <c r="W19" s="179">
        <f t="shared" si="1"/>
        <v>24</v>
      </c>
      <c r="X19" s="179" t="str">
        <f t="shared" si="2"/>
        <v>MA</v>
      </c>
      <c r="Y19" s="184" t="str">
        <f t="shared" si="3"/>
        <v>Situación deficiente con exposición continua, o muy deficiente con exposición frecuente. Normalmente la materialización del riesgo ocurre con frecuencia.</v>
      </c>
      <c r="Z19" s="180">
        <v>10</v>
      </c>
      <c r="AA19" s="180">
        <f t="shared" si="4"/>
        <v>240</v>
      </c>
      <c r="AB19" s="183" t="str">
        <f t="shared" si="5"/>
        <v>II</v>
      </c>
      <c r="AC19" s="184" t="str">
        <f t="shared" si="6"/>
        <v>Corregir y adoptar medidas de control de inmediato. Sin embargo suspenda actividades si el nivel de riesgo está por encima o igual de 360.</v>
      </c>
      <c r="AD19" s="184" t="str">
        <f t="shared" si="7"/>
        <v>No aceptable o aceptable con control específico</v>
      </c>
      <c r="AE19" s="175" t="s">
        <v>545</v>
      </c>
      <c r="AF19" s="175" t="s">
        <v>34</v>
      </c>
      <c r="AG19" s="175" t="s">
        <v>34</v>
      </c>
      <c r="AH19" s="187" t="s">
        <v>325</v>
      </c>
      <c r="AI19" s="187" t="s">
        <v>326</v>
      </c>
      <c r="AJ19" s="179" t="s">
        <v>34</v>
      </c>
      <c r="AK19" s="179" t="s">
        <v>35</v>
      </c>
      <c r="AL19" s="109"/>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112.5" customHeight="1" x14ac:dyDescent="0.35">
      <c r="A20" s="35"/>
      <c r="B20" s="264"/>
      <c r="C20" s="264"/>
      <c r="D20" s="264"/>
      <c r="E20" s="292"/>
      <c r="F20" s="292"/>
      <c r="G20" s="31" t="s">
        <v>42</v>
      </c>
      <c r="H20" s="242"/>
      <c r="I20" s="187" t="s">
        <v>313</v>
      </c>
      <c r="J20" s="187" t="s">
        <v>312</v>
      </c>
      <c r="K20" s="187" t="s">
        <v>315</v>
      </c>
      <c r="L20" s="195">
        <v>4</v>
      </c>
      <c r="M20" s="179">
        <v>76</v>
      </c>
      <c r="N20" s="195">
        <v>0</v>
      </c>
      <c r="O20" s="195">
        <f t="shared" si="0"/>
        <v>80</v>
      </c>
      <c r="P20" s="196" t="s">
        <v>318</v>
      </c>
      <c r="Q20" s="179">
        <v>8</v>
      </c>
      <c r="R20" s="196" t="s">
        <v>322</v>
      </c>
      <c r="S20" s="196" t="s">
        <v>323</v>
      </c>
      <c r="T20" s="196" t="s">
        <v>324</v>
      </c>
      <c r="U20" s="179">
        <v>6</v>
      </c>
      <c r="V20" s="179">
        <v>4</v>
      </c>
      <c r="W20" s="179">
        <f t="shared" si="1"/>
        <v>24</v>
      </c>
      <c r="X20" s="179" t="str">
        <f t="shared" si="2"/>
        <v>MA</v>
      </c>
      <c r="Y20" s="184" t="str">
        <f t="shared" si="3"/>
        <v>Situación deficiente con exposición continua, o muy deficiente con exposición frecuente. Normalmente la materialización del riesgo ocurre con frecuencia.</v>
      </c>
      <c r="Z20" s="180">
        <v>10</v>
      </c>
      <c r="AA20" s="180">
        <f t="shared" si="4"/>
        <v>240</v>
      </c>
      <c r="AB20" s="183" t="str">
        <f t="shared" si="5"/>
        <v>II</v>
      </c>
      <c r="AC20" s="184" t="str">
        <f t="shared" si="6"/>
        <v>Corregir y adoptar medidas de control de inmediato. Sin embargo suspenda actividades si el nivel de riesgo está por encima o igual de 360.</v>
      </c>
      <c r="AD20" s="184" t="str">
        <f t="shared" si="7"/>
        <v>No aceptable o aceptable con control específico</v>
      </c>
      <c r="AE20" s="175" t="s">
        <v>545</v>
      </c>
      <c r="AF20" s="175" t="s">
        <v>34</v>
      </c>
      <c r="AG20" s="175" t="s">
        <v>34</v>
      </c>
      <c r="AH20" s="187" t="s">
        <v>325</v>
      </c>
      <c r="AI20" s="187" t="s">
        <v>326</v>
      </c>
      <c r="AJ20" s="179" t="s">
        <v>34</v>
      </c>
      <c r="AK20" s="179" t="s">
        <v>35</v>
      </c>
      <c r="AL20" s="109"/>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112.5" customHeight="1" x14ac:dyDescent="0.35">
      <c r="A21" s="35"/>
      <c r="B21" s="264"/>
      <c r="C21" s="264"/>
      <c r="D21" s="264"/>
      <c r="E21" s="292"/>
      <c r="F21" s="292"/>
      <c r="G21" s="31" t="s">
        <v>33</v>
      </c>
      <c r="H21" s="240" t="s">
        <v>45</v>
      </c>
      <c r="I21" s="187" t="s">
        <v>99</v>
      </c>
      <c r="J21" s="187" t="s">
        <v>424</v>
      </c>
      <c r="K21" s="187" t="s">
        <v>400</v>
      </c>
      <c r="L21" s="177">
        <v>4</v>
      </c>
      <c r="M21" s="178">
        <v>76</v>
      </c>
      <c r="N21" s="177">
        <v>0</v>
      </c>
      <c r="O21" s="177">
        <f t="shared" si="0"/>
        <v>80</v>
      </c>
      <c r="P21" s="187" t="s">
        <v>423</v>
      </c>
      <c r="Q21" s="179">
        <v>4</v>
      </c>
      <c r="R21" s="187" t="s">
        <v>202</v>
      </c>
      <c r="S21" s="175" t="s">
        <v>439</v>
      </c>
      <c r="T21" s="175" t="s">
        <v>446</v>
      </c>
      <c r="U21" s="198">
        <v>6</v>
      </c>
      <c r="V21" s="180">
        <v>2</v>
      </c>
      <c r="W21" s="180">
        <f t="shared" si="1"/>
        <v>12</v>
      </c>
      <c r="X21" s="181" t="str">
        <f t="shared" si="2"/>
        <v>A</v>
      </c>
      <c r="Y21" s="184" t="str">
        <f t="shared" si="3"/>
        <v>Situación deficiente con exposición frecuente u ocasional, o bien situación muy deficiente con exposición ocasional o esporádica. La materialización de Riesgo es posible que suceda varias veces en la vida laboral</v>
      </c>
      <c r="Z21" s="180">
        <v>10</v>
      </c>
      <c r="AA21" s="180">
        <f t="shared" si="4"/>
        <v>120</v>
      </c>
      <c r="AB21" s="183" t="str">
        <f t="shared" si="5"/>
        <v>III</v>
      </c>
      <c r="AC21" s="184" t="str">
        <f t="shared" si="6"/>
        <v>Mejorar si es posible. Sería conveniente justificar la intervención y su rentabilidad.</v>
      </c>
      <c r="AD21" s="184" t="str">
        <f t="shared" si="7"/>
        <v>Aceptable</v>
      </c>
      <c r="AE21" s="184" t="s">
        <v>67</v>
      </c>
      <c r="AF21" s="179" t="s">
        <v>34</v>
      </c>
      <c r="AG21" s="179" t="s">
        <v>34</v>
      </c>
      <c r="AH21" s="187" t="s">
        <v>190</v>
      </c>
      <c r="AI21" s="187" t="s">
        <v>447</v>
      </c>
      <c r="AJ21" s="179" t="s">
        <v>34</v>
      </c>
      <c r="AK21" s="179" t="s">
        <v>35</v>
      </c>
      <c r="AL21" s="109"/>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112.5" customHeight="1" x14ac:dyDescent="0.35">
      <c r="A22" s="35"/>
      <c r="B22" s="264"/>
      <c r="C22" s="264"/>
      <c r="D22" s="264"/>
      <c r="E22" s="292"/>
      <c r="F22" s="292"/>
      <c r="G22" s="31" t="s">
        <v>33</v>
      </c>
      <c r="H22" s="244"/>
      <c r="I22" s="187" t="s">
        <v>65</v>
      </c>
      <c r="J22" s="187" t="s">
        <v>416</v>
      </c>
      <c r="K22" s="187" t="s">
        <v>400</v>
      </c>
      <c r="L22" s="177">
        <v>4</v>
      </c>
      <c r="M22" s="178">
        <v>76</v>
      </c>
      <c r="N22" s="177">
        <v>0</v>
      </c>
      <c r="O22" s="177">
        <f t="shared" si="0"/>
        <v>80</v>
      </c>
      <c r="P22" s="187" t="s">
        <v>417</v>
      </c>
      <c r="Q22" s="179">
        <v>1</v>
      </c>
      <c r="R22" s="187" t="s">
        <v>419</v>
      </c>
      <c r="S22" s="187" t="s">
        <v>644</v>
      </c>
      <c r="T22" s="175" t="s">
        <v>445</v>
      </c>
      <c r="U22" s="180">
        <v>6</v>
      </c>
      <c r="V22" s="180">
        <v>2</v>
      </c>
      <c r="W22" s="180">
        <f t="shared" si="1"/>
        <v>12</v>
      </c>
      <c r="X22" s="181" t="str">
        <f t="shared" si="2"/>
        <v>A</v>
      </c>
      <c r="Y22" s="184" t="str">
        <f t="shared" si="3"/>
        <v>Situación deficiente con exposición frecuente u ocasional, o bien situación muy deficiente con exposición ocasional o esporádica. La materialización de Riesgo es posible que suceda varias veces en la vida laboral</v>
      </c>
      <c r="Z22" s="180">
        <v>10</v>
      </c>
      <c r="AA22" s="180">
        <f t="shared" si="4"/>
        <v>120</v>
      </c>
      <c r="AB22" s="183" t="str">
        <f t="shared" si="5"/>
        <v>III</v>
      </c>
      <c r="AC22" s="184" t="str">
        <f t="shared" si="6"/>
        <v>Mejorar si es posible. Sería conveniente justificar la intervención y su rentabilidad.</v>
      </c>
      <c r="AD22" s="184" t="str">
        <f t="shared" si="7"/>
        <v>Aceptable</v>
      </c>
      <c r="AE22" s="175" t="s">
        <v>128</v>
      </c>
      <c r="AF22" s="175" t="s">
        <v>34</v>
      </c>
      <c r="AG22" s="175" t="s">
        <v>202</v>
      </c>
      <c r="AH22" s="187" t="s">
        <v>420</v>
      </c>
      <c r="AI22" s="187" t="s">
        <v>421</v>
      </c>
      <c r="AJ22" s="179" t="s">
        <v>34</v>
      </c>
      <c r="AK22" s="179" t="s">
        <v>35</v>
      </c>
      <c r="AL22" s="109"/>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112.5" customHeight="1" x14ac:dyDescent="0.35">
      <c r="A23" s="35"/>
      <c r="B23" s="264"/>
      <c r="C23" s="264"/>
      <c r="D23" s="264"/>
      <c r="E23" s="292"/>
      <c r="F23" s="292"/>
      <c r="G23" s="31" t="s">
        <v>33</v>
      </c>
      <c r="H23" s="244"/>
      <c r="I23" s="187" t="s">
        <v>65</v>
      </c>
      <c r="J23" s="187" t="s">
        <v>418</v>
      </c>
      <c r="K23" s="187" t="s">
        <v>66</v>
      </c>
      <c r="L23" s="177">
        <v>4</v>
      </c>
      <c r="M23" s="178">
        <v>76</v>
      </c>
      <c r="N23" s="177">
        <v>0</v>
      </c>
      <c r="O23" s="177">
        <f t="shared" si="0"/>
        <v>80</v>
      </c>
      <c r="P23" s="187" t="s">
        <v>412</v>
      </c>
      <c r="Q23" s="179">
        <v>8</v>
      </c>
      <c r="R23" s="175" t="s">
        <v>202</v>
      </c>
      <c r="S23" s="187" t="s">
        <v>413</v>
      </c>
      <c r="T23" s="175" t="s">
        <v>449</v>
      </c>
      <c r="U23" s="198">
        <v>0</v>
      </c>
      <c r="V23" s="180">
        <v>1</v>
      </c>
      <c r="W23" s="180">
        <f t="shared" si="1"/>
        <v>0</v>
      </c>
      <c r="X23" s="181" t="str">
        <f t="shared" si="2"/>
        <v>B</v>
      </c>
      <c r="Y23" s="184" t="str">
        <f t="shared" si="3"/>
        <v>Situación mejorable con exposición ocasional o esporádica, o situación sin anomalía destacable con cualquier nivel de exposición. No es esperable que se materialice el riesgo, aunque puede ser concebible.</v>
      </c>
      <c r="Z23" s="180">
        <v>10</v>
      </c>
      <c r="AA23" s="180">
        <f t="shared" si="4"/>
        <v>0</v>
      </c>
      <c r="AB23" s="183" t="str">
        <f t="shared" si="5"/>
        <v>IV</v>
      </c>
      <c r="AC23" s="184" t="str">
        <f t="shared" si="6"/>
        <v>Mantener las medidas de control existentes, pero se deberían considerar soluciones o mejoras y se deben hacer comprobaciones periódicas para asegurar que el riesgo aún es tolerable.</v>
      </c>
      <c r="AD23" s="184" t="str">
        <f t="shared" si="7"/>
        <v>Aceptable</v>
      </c>
      <c r="AE23" s="175" t="s">
        <v>67</v>
      </c>
      <c r="AF23" s="179" t="s">
        <v>34</v>
      </c>
      <c r="AG23" s="179" t="s">
        <v>34</v>
      </c>
      <c r="AH23" s="187" t="s">
        <v>414</v>
      </c>
      <c r="AI23" s="187" t="s">
        <v>415</v>
      </c>
      <c r="AJ23" s="179" t="s">
        <v>34</v>
      </c>
      <c r="AK23" s="179" t="s">
        <v>35</v>
      </c>
      <c r="AL23" s="109"/>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112.5" customHeight="1" x14ac:dyDescent="0.35">
      <c r="A24" s="35"/>
      <c r="B24" s="264"/>
      <c r="C24" s="264"/>
      <c r="D24" s="264"/>
      <c r="E24" s="292"/>
      <c r="F24" s="292"/>
      <c r="G24" s="31" t="s">
        <v>101</v>
      </c>
      <c r="H24" s="244"/>
      <c r="I24" s="187" t="s">
        <v>48</v>
      </c>
      <c r="J24" s="187" t="s">
        <v>409</v>
      </c>
      <c r="K24" s="187" t="s">
        <v>400</v>
      </c>
      <c r="L24" s="177">
        <v>4</v>
      </c>
      <c r="M24" s="178">
        <v>76</v>
      </c>
      <c r="N24" s="177">
        <v>0</v>
      </c>
      <c r="O24" s="177">
        <f t="shared" si="0"/>
        <v>80</v>
      </c>
      <c r="P24" s="187" t="s">
        <v>417</v>
      </c>
      <c r="Q24" s="179">
        <v>1</v>
      </c>
      <c r="R24" s="187" t="s">
        <v>202</v>
      </c>
      <c r="S24" s="175" t="s">
        <v>440</v>
      </c>
      <c r="T24" s="187" t="s">
        <v>450</v>
      </c>
      <c r="U24" s="180">
        <v>2</v>
      </c>
      <c r="V24" s="180">
        <v>2</v>
      </c>
      <c r="W24" s="180">
        <f t="shared" si="1"/>
        <v>4</v>
      </c>
      <c r="X24" s="181" t="str">
        <f t="shared" si="2"/>
        <v>B</v>
      </c>
      <c r="Y24" s="184" t="str">
        <f t="shared" si="3"/>
        <v>Situación mejorable con exposición ocasional o esporádica, o situación sin anomalía destacable con cualquier nivel de exposición. No es esperable que se materialice el riesgo, aunque puede ser concebible.</v>
      </c>
      <c r="Z24" s="180">
        <v>10</v>
      </c>
      <c r="AA24" s="180">
        <f t="shared" si="4"/>
        <v>40</v>
      </c>
      <c r="AB24" s="183" t="str">
        <f t="shared" si="5"/>
        <v>III</v>
      </c>
      <c r="AC24" s="184" t="str">
        <f t="shared" si="6"/>
        <v>Mejorar si es posible. Sería conveniente justificar la intervención y su rentabilidad.</v>
      </c>
      <c r="AD24" s="184" t="str">
        <f t="shared" si="7"/>
        <v>Aceptable</v>
      </c>
      <c r="AE24" s="184" t="s">
        <v>620</v>
      </c>
      <c r="AF24" s="175" t="s">
        <v>34</v>
      </c>
      <c r="AG24" s="175" t="s">
        <v>34</v>
      </c>
      <c r="AH24" s="187" t="s">
        <v>69</v>
      </c>
      <c r="AI24" s="187" t="s">
        <v>411</v>
      </c>
      <c r="AJ24" s="175" t="s">
        <v>34</v>
      </c>
      <c r="AK24" s="179" t="s">
        <v>35</v>
      </c>
      <c r="AL24" s="109"/>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112.5" customHeight="1" x14ac:dyDescent="0.35">
      <c r="A25" s="35"/>
      <c r="B25" s="264"/>
      <c r="C25" s="264"/>
      <c r="D25" s="264"/>
      <c r="E25" s="292"/>
      <c r="F25" s="292"/>
      <c r="G25" s="31" t="s">
        <v>33</v>
      </c>
      <c r="H25" s="241"/>
      <c r="I25" s="187" t="s">
        <v>274</v>
      </c>
      <c r="J25" s="187" t="s">
        <v>407</v>
      </c>
      <c r="K25" s="187" t="s">
        <v>405</v>
      </c>
      <c r="L25" s="177">
        <v>4</v>
      </c>
      <c r="M25" s="178">
        <v>76</v>
      </c>
      <c r="N25" s="177">
        <v>0</v>
      </c>
      <c r="O25" s="177">
        <f t="shared" si="0"/>
        <v>80</v>
      </c>
      <c r="P25" s="187" t="s">
        <v>406</v>
      </c>
      <c r="Q25" s="179">
        <v>2</v>
      </c>
      <c r="R25" s="175" t="s">
        <v>202</v>
      </c>
      <c r="S25" s="187" t="s">
        <v>452</v>
      </c>
      <c r="T25" s="175" t="s">
        <v>454</v>
      </c>
      <c r="U25" s="198">
        <v>2</v>
      </c>
      <c r="V25" s="180">
        <v>1</v>
      </c>
      <c r="W25" s="180">
        <f t="shared" si="1"/>
        <v>2</v>
      </c>
      <c r="X25" s="181" t="str">
        <f t="shared" si="2"/>
        <v>B</v>
      </c>
      <c r="Y25" s="184" t="str">
        <f t="shared" si="3"/>
        <v>Situación mejorable con exposición ocasional o esporádica, o situación sin anomalía destacable con cualquier nivel de exposición. No es esperable que se materialice el riesgo, aunque puede ser concebible.</v>
      </c>
      <c r="Z25" s="180">
        <v>60</v>
      </c>
      <c r="AA25" s="180">
        <f t="shared" si="4"/>
        <v>120</v>
      </c>
      <c r="AB25" s="183" t="str">
        <f t="shared" si="5"/>
        <v>III</v>
      </c>
      <c r="AC25" s="184" t="str">
        <f t="shared" si="6"/>
        <v>Mejorar si es posible. Sería conveniente justificar la intervención y su rentabilidad.</v>
      </c>
      <c r="AD25" s="184" t="str">
        <f t="shared" si="7"/>
        <v>Aceptable</v>
      </c>
      <c r="AE25" s="175" t="s">
        <v>34</v>
      </c>
      <c r="AF25" s="175" t="s">
        <v>34</v>
      </c>
      <c r="AG25" s="175" t="s">
        <v>34</v>
      </c>
      <c r="AH25" s="187" t="s">
        <v>408</v>
      </c>
      <c r="AI25" s="175" t="s">
        <v>206</v>
      </c>
      <c r="AJ25" s="175" t="s">
        <v>34</v>
      </c>
      <c r="AK25" s="179" t="s">
        <v>35</v>
      </c>
      <c r="AL25" s="109"/>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ht="112.5" customHeight="1" thickBot="1" x14ac:dyDescent="0.25">
      <c r="A26" s="44"/>
      <c r="B26" s="284"/>
      <c r="C26" s="284"/>
      <c r="D26" s="284"/>
      <c r="E26" s="293"/>
      <c r="F26" s="293"/>
      <c r="G26" s="31" t="s">
        <v>33</v>
      </c>
      <c r="H26" s="187" t="s">
        <v>72</v>
      </c>
      <c r="I26" s="187" t="s">
        <v>398</v>
      </c>
      <c r="J26" s="187" t="s">
        <v>399</v>
      </c>
      <c r="K26" s="187" t="s">
        <v>400</v>
      </c>
      <c r="L26" s="177">
        <v>4</v>
      </c>
      <c r="M26" s="178">
        <v>76</v>
      </c>
      <c r="N26" s="205">
        <v>0</v>
      </c>
      <c r="O26" s="205">
        <f t="shared" si="0"/>
        <v>80</v>
      </c>
      <c r="P26" s="187" t="s">
        <v>401</v>
      </c>
      <c r="Q26" s="179">
        <v>8</v>
      </c>
      <c r="R26" s="187" t="s">
        <v>402</v>
      </c>
      <c r="S26" s="187" t="s">
        <v>403</v>
      </c>
      <c r="T26" s="175" t="s">
        <v>469</v>
      </c>
      <c r="U26" s="198">
        <v>2</v>
      </c>
      <c r="V26" s="180">
        <v>1</v>
      </c>
      <c r="W26" s="180">
        <f t="shared" si="1"/>
        <v>2</v>
      </c>
      <c r="X26" s="181" t="str">
        <f t="shared" si="2"/>
        <v>B</v>
      </c>
      <c r="Y26" s="184" t="str">
        <f t="shared" si="3"/>
        <v>Situación mejorable con exposición ocasional o esporádica, o situación sin anomalía destacable con cualquier nivel de exposición. No es esperable que se materialice el riesgo, aunque puede ser concebible.</v>
      </c>
      <c r="Z26" s="180">
        <v>10</v>
      </c>
      <c r="AA26" s="180">
        <f t="shared" si="4"/>
        <v>20</v>
      </c>
      <c r="AB26" s="183" t="str">
        <f t="shared" si="5"/>
        <v>IV</v>
      </c>
      <c r="AC26" s="184" t="str">
        <f t="shared" si="6"/>
        <v>Mantener las medidas de control existentes, pero se deberían considerar soluciones o mejoras y se deben hacer comprobaciones periódicas para asegurar que el riesgo aún es tolerable.</v>
      </c>
      <c r="AD26" s="184" t="str">
        <f t="shared" si="7"/>
        <v>Aceptable</v>
      </c>
      <c r="AE26" s="184" t="s">
        <v>623</v>
      </c>
      <c r="AF26" s="179" t="s">
        <v>34</v>
      </c>
      <c r="AG26" s="179" t="s">
        <v>34</v>
      </c>
      <c r="AH26" s="187" t="s">
        <v>73</v>
      </c>
      <c r="AI26" s="187" t="s">
        <v>404</v>
      </c>
      <c r="AJ26" s="179" t="s">
        <v>34</v>
      </c>
      <c r="AK26" s="179" t="s">
        <v>624</v>
      </c>
      <c r="AL26" s="120"/>
    </row>
    <row r="27" spans="1:64" ht="112.5" customHeight="1" x14ac:dyDescent="0.2">
      <c r="AI27" s="85"/>
    </row>
  </sheetData>
  <mergeCells count="46">
    <mergeCell ref="H19:H20"/>
    <mergeCell ref="H21:H25"/>
    <mergeCell ref="AG9:AG10"/>
    <mergeCell ref="Z9:Z10"/>
    <mergeCell ref="H9:J9"/>
    <mergeCell ref="K9:K10"/>
    <mergeCell ref="L9:O9"/>
    <mergeCell ref="V9:V10"/>
    <mergeCell ref="W9:W10"/>
    <mergeCell ref="X9:X10"/>
    <mergeCell ref="Y9:Y10"/>
    <mergeCell ref="R9:T9"/>
    <mergeCell ref="G14:G17"/>
    <mergeCell ref="H14:H17"/>
    <mergeCell ref="H11:H13"/>
    <mergeCell ref="AJ9:AJ10"/>
    <mergeCell ref="AK9:AK10"/>
    <mergeCell ref="AA9:AA10"/>
    <mergeCell ref="AB9:AB10"/>
    <mergeCell ref="AC9:AC10"/>
    <mergeCell ref="AH9:AH10"/>
    <mergeCell ref="AI9:AI10"/>
    <mergeCell ref="AD9:AD10"/>
    <mergeCell ref="AE9:AE10"/>
    <mergeCell ref="AF9:AF10"/>
    <mergeCell ref="U9:U10"/>
    <mergeCell ref="P9:P10"/>
    <mergeCell ref="Q9:Q10"/>
    <mergeCell ref="B11:B26"/>
    <mergeCell ref="C11:C26"/>
    <mergeCell ref="D11:D26"/>
    <mergeCell ref="E11:E26"/>
    <mergeCell ref="F11:F26"/>
    <mergeCell ref="G9:G10"/>
    <mergeCell ref="B5:T5"/>
    <mergeCell ref="U5:AK5"/>
    <mergeCell ref="B7:T8"/>
    <mergeCell ref="U7:AC8"/>
    <mergeCell ref="AD7:AD8"/>
    <mergeCell ref="AE7:AK7"/>
    <mergeCell ref="AE8:AK8"/>
    <mergeCell ref="B9:B10"/>
    <mergeCell ref="C9:C10"/>
    <mergeCell ref="D9:D10"/>
    <mergeCell ref="E9:E10"/>
    <mergeCell ref="F9:F10"/>
  </mergeCells>
  <conditionalFormatting sqref="AB684:AF684 AE516:AF516 AE504:AF504 AE236:AF236 AB52:AF52 AB37:AF37 AB31:AF34 AB35:AE36 AB46:AF49 AB38:AE45 AB50:AE51 AB64:AF65 AB53:AE63 AB67:AF67 AB66:AE66 AB77:AF78 AB68:AE76 AB80:AF80 AB79:AE79 AB92:AF93 AB81:AE91 AB95:AF95 AB94:AE94 AB96:AE105 AF91 AF105:AF106 AE108:AF108 AE106:AE107 AE109:AE118 AF118 AE119:AF120 AE122:AF122 AE121 AE123:AE132 AF132 AE133:AF134 AE136:AF136 AE135 AE137:AE146 AF146 AE147:AF148 AE150:AF150 AE149 AE151:AE160 AF160 AB106:AD160 AB161:AF233 AE248:AF249 AE251:AF251 AE250 AE252:AE261 AF261 AB262:AF262 AE263:AF501 AE502:AE503 AE505:AE515 AB263:AD516 AB517:AF602 AB679:AF679 AB614:AF615 AB605:AF605 AB603:AE604 AB606:AE613 AB617:AF676 AB616:AE616 AB677:AE678 AB680:AE683 AB688:AF689 AB685:AE687 AB691:AF751 AB690:AE690 AB234:AE235 AE237:AE247 AB236:AD261 AB14:AD14 AB27:AE30">
    <cfRule type="cellIs" dxfId="2411" priority="208" stopIfTrue="1" operator="equal">
      <formula>"I"</formula>
    </cfRule>
    <cfRule type="cellIs" dxfId="2410" priority="209" stopIfTrue="1" operator="equal">
      <formula>"II"</formula>
    </cfRule>
    <cfRule type="cellIs" dxfId="2409" priority="210" stopIfTrue="1" operator="between">
      <formula>"III"</formula>
      <formula>"IV"</formula>
    </cfRule>
  </conditionalFormatting>
  <conditionalFormatting sqref="AD684:AF684 AE516:AF516 AE504:AF504 AD236:AF236 AD234:AE235 AD237:AE248 AD52:AF52 AD37:AF37 AD31:AF34 AD35:AE36 AD46:AF49 AD38:AE45 AD50:AE51 AD64:AF65 AD53:AE63 AD67:AF67 AD66:AE66 AD77:AF78 AD68:AE76 AD80:AF80 AD79:AE79 AD92:AF93 AD81:AE91 AD95:AF95 AD94:AE94 AD96:AE105 AF91 AF105:AF106 AE108:AF108 AE106:AE107 AE109:AE118 AF118 AE119:AF120 AE122:AF122 AE121 AE123:AE132 AF132 AE133:AF134 AE136:AF136 AE135 AE137:AE146 AF146 AE147:AF148 AE150:AF150 AE149 AE151:AE160 AF160 AD106:AD160 AD161:AF233 AF248:AF249 AE251:AF251 AE249:AE250 AE252:AE261 AF261 AD249:AD261 AD262:AF262 AE263:AF501 AE502:AE503 AE505:AE515 AD263:AD516 AD517:AF602 AD679:AF679 AD614:AF615 AD605:AF605 AD603:AE604 AD606:AE613 AD617:AF676 AD616:AE616 AD677:AE678 AD680:AE683 AD688:AF689 AD685:AE687 AD691:AF751 AD690:AE690 AD14 AD27:AE30">
    <cfRule type="cellIs" dxfId="2408" priority="206" stopIfTrue="1" operator="equal">
      <formula>"Aceptable"</formula>
    </cfRule>
    <cfRule type="cellIs" dxfId="2407" priority="207" stopIfTrue="1" operator="equal">
      <formula>"No aceptable"</formula>
    </cfRule>
  </conditionalFormatting>
  <conditionalFormatting sqref="AD14 AD27:AD751">
    <cfRule type="containsText" dxfId="2406" priority="203" stopIfTrue="1" operator="containsText" text="No aceptable o aceptable con control específico">
      <formula>NOT(ISERROR(SEARCH("No aceptable o aceptable con control específico",AD14)))</formula>
    </cfRule>
    <cfRule type="containsText" dxfId="2405" priority="204" stopIfTrue="1" operator="containsText" text="No aceptable">
      <formula>NOT(ISERROR(SEARCH("No aceptable",AD14)))</formula>
    </cfRule>
    <cfRule type="containsText" dxfId="2404" priority="205" stopIfTrue="1" operator="containsText" text="No Aceptable o aceptable con control específico">
      <formula>NOT(ISERROR(SEARCH("No Aceptable o aceptable con control específico",AD14)))</formula>
    </cfRule>
  </conditionalFormatting>
  <conditionalFormatting sqref="AD11">
    <cfRule type="containsText" dxfId="2403" priority="195" stopIfTrue="1" operator="containsText" text="No aceptable o aceptable con control específico">
      <formula>NOT(ISERROR(SEARCH("No aceptable o aceptable con control específico",AD11)))</formula>
    </cfRule>
    <cfRule type="containsText" dxfId="2402" priority="196" stopIfTrue="1" operator="containsText" text="No aceptable">
      <formula>NOT(ISERROR(SEARCH("No aceptable",AD11)))</formula>
    </cfRule>
    <cfRule type="containsText" dxfId="2401" priority="197" stopIfTrue="1" operator="containsText" text="No Aceptable o aceptable con control específico">
      <formula>NOT(ISERROR(SEARCH("No Aceptable o aceptable con control específico",AD11)))</formula>
    </cfRule>
  </conditionalFormatting>
  <conditionalFormatting sqref="AD11">
    <cfRule type="cellIs" dxfId="2400" priority="198" stopIfTrue="1" operator="equal">
      <formula>"Aceptable"</formula>
    </cfRule>
    <cfRule type="cellIs" dxfId="2399" priority="199" stopIfTrue="1" operator="equal">
      <formula>"No aceptable"</formula>
    </cfRule>
  </conditionalFormatting>
  <conditionalFormatting sqref="AD12">
    <cfRule type="cellIs" dxfId="2398" priority="190" stopIfTrue="1" operator="equal">
      <formula>"Aceptable"</formula>
    </cfRule>
    <cfRule type="cellIs" dxfId="2397" priority="191" stopIfTrue="1" operator="equal">
      <formula>"No aceptable"</formula>
    </cfRule>
  </conditionalFormatting>
  <conditionalFormatting sqref="AD12">
    <cfRule type="containsText" dxfId="2396" priority="187" stopIfTrue="1" operator="containsText" text="No aceptable o aceptable con control específico">
      <formula>NOT(ISERROR(SEARCH("No aceptable o aceptable con control específico",AD12)))</formula>
    </cfRule>
    <cfRule type="containsText" dxfId="2395" priority="188" stopIfTrue="1" operator="containsText" text="No aceptable">
      <formula>NOT(ISERROR(SEARCH("No aceptable",AD12)))</formula>
    </cfRule>
    <cfRule type="containsText" dxfId="2394" priority="189" stopIfTrue="1" operator="containsText" text="No Aceptable o aceptable con control específico">
      <formula>NOT(ISERROR(SEARCH("No Aceptable o aceptable con control específico",AD12)))</formula>
    </cfRule>
  </conditionalFormatting>
  <conditionalFormatting sqref="AD23 AD25:AD26">
    <cfRule type="cellIs" dxfId="2393" priority="174" stopIfTrue="1" operator="equal">
      <formula>"Aceptable"</formula>
    </cfRule>
    <cfRule type="cellIs" dxfId="2392" priority="175" stopIfTrue="1" operator="equal">
      <formula>"No aceptable"</formula>
    </cfRule>
  </conditionalFormatting>
  <conditionalFormatting sqref="AD23 AD25:AD26">
    <cfRule type="containsText" dxfId="2391" priority="171" stopIfTrue="1" operator="containsText" text="No aceptable o aceptable con control específico">
      <formula>NOT(ISERROR(SEARCH("No aceptable o aceptable con control específico",AD23)))</formula>
    </cfRule>
    <cfRule type="containsText" dxfId="2390" priority="172" stopIfTrue="1" operator="containsText" text="No aceptable">
      <formula>NOT(ISERROR(SEARCH("No aceptable",AD23)))</formula>
    </cfRule>
    <cfRule type="containsText" dxfId="2389" priority="173" stopIfTrue="1" operator="containsText" text="No Aceptable o aceptable con control específico">
      <formula>NOT(ISERROR(SEARCH("No Aceptable o aceptable con control específico",AD23)))</formula>
    </cfRule>
  </conditionalFormatting>
  <conditionalFormatting sqref="AD21">
    <cfRule type="cellIs" dxfId="2388" priority="161" stopIfTrue="1" operator="equal">
      <formula>"Aceptable"</formula>
    </cfRule>
    <cfRule type="cellIs" dxfId="2387" priority="162" stopIfTrue="1" operator="equal">
      <formula>"No aceptable"</formula>
    </cfRule>
  </conditionalFormatting>
  <conditionalFormatting sqref="AD21">
    <cfRule type="containsText" dxfId="2386" priority="158" stopIfTrue="1" operator="containsText" text="No aceptable o aceptable con control específico">
      <formula>NOT(ISERROR(SEARCH("No aceptable o aceptable con control específico",AD21)))</formula>
    </cfRule>
    <cfRule type="containsText" dxfId="2385" priority="159" stopIfTrue="1" operator="containsText" text="No aceptable">
      <formula>NOT(ISERROR(SEARCH("No aceptable",AD21)))</formula>
    </cfRule>
    <cfRule type="containsText" dxfId="2384" priority="160" stopIfTrue="1" operator="containsText" text="No Aceptable o aceptable con control específico">
      <formula>NOT(ISERROR(SEARCH("No Aceptable o aceptable con control específico",AD21)))</formula>
    </cfRule>
  </conditionalFormatting>
  <conditionalFormatting sqref="AD22">
    <cfRule type="cellIs" dxfId="2383" priority="153" stopIfTrue="1" operator="equal">
      <formula>"Aceptable"</formula>
    </cfRule>
    <cfRule type="cellIs" dxfId="2382" priority="154" stopIfTrue="1" operator="equal">
      <formula>"No aceptable"</formula>
    </cfRule>
  </conditionalFormatting>
  <conditionalFormatting sqref="AD22">
    <cfRule type="containsText" dxfId="2381" priority="150" stopIfTrue="1" operator="containsText" text="No aceptable o aceptable con control específico">
      <formula>NOT(ISERROR(SEARCH("No aceptable o aceptable con control específico",AD22)))</formula>
    </cfRule>
    <cfRule type="containsText" dxfId="2380" priority="151" stopIfTrue="1" operator="containsText" text="No aceptable">
      <formula>NOT(ISERROR(SEARCH("No aceptable",AD22)))</formula>
    </cfRule>
    <cfRule type="containsText" dxfId="2379" priority="152" stopIfTrue="1" operator="containsText" text="No Aceptable o aceptable con control específico">
      <formula>NOT(ISERROR(SEARCH("No Aceptable o aceptable con control específico",AD22)))</formula>
    </cfRule>
  </conditionalFormatting>
  <conditionalFormatting sqref="AD24">
    <cfRule type="containsText" dxfId="2378" priority="137" stopIfTrue="1" operator="containsText" text="No aceptable o aceptable con control específico">
      <formula>NOT(ISERROR(SEARCH("No aceptable o aceptable con control específico",AD24)))</formula>
    </cfRule>
    <cfRule type="containsText" dxfId="2377" priority="138" stopIfTrue="1" operator="containsText" text="No aceptable">
      <formula>NOT(ISERROR(SEARCH("No aceptable",AD24)))</formula>
    </cfRule>
    <cfRule type="containsText" dxfId="2376" priority="139" stopIfTrue="1" operator="containsText" text="No Aceptable o aceptable con control específico">
      <formula>NOT(ISERROR(SEARCH("No Aceptable o aceptable con control específico",AD24)))</formula>
    </cfRule>
  </conditionalFormatting>
  <conditionalFormatting sqref="AD24">
    <cfRule type="cellIs" dxfId="2375" priority="140" stopIfTrue="1" operator="equal">
      <formula>"Aceptable"</formula>
    </cfRule>
    <cfRule type="cellIs" dxfId="2374" priority="141" stopIfTrue="1" operator="equal">
      <formula>"No aceptable"</formula>
    </cfRule>
  </conditionalFormatting>
  <conditionalFormatting sqref="AD13">
    <cfRule type="cellIs" dxfId="2373" priority="132" stopIfTrue="1" operator="equal">
      <formula>"Aceptable"</formula>
    </cfRule>
    <cfRule type="cellIs" dxfId="2372" priority="133" stopIfTrue="1" operator="equal">
      <formula>"No aceptable"</formula>
    </cfRule>
  </conditionalFormatting>
  <conditionalFormatting sqref="AD13">
    <cfRule type="containsText" dxfId="2371" priority="129" stopIfTrue="1" operator="containsText" text="No aceptable o aceptable con control específico">
      <formula>NOT(ISERROR(SEARCH("No aceptable o aceptable con control específico",AD13)))</formula>
    </cfRule>
    <cfRule type="containsText" dxfId="2370" priority="130" stopIfTrue="1" operator="containsText" text="No aceptable">
      <formula>NOT(ISERROR(SEARCH("No aceptable",AD13)))</formula>
    </cfRule>
    <cfRule type="containsText" dxfId="2369" priority="131" stopIfTrue="1" operator="containsText" text="No Aceptable o aceptable con control específico">
      <formula>NOT(ISERROR(SEARCH("No Aceptable o aceptable con control específico",AD13)))</formula>
    </cfRule>
  </conditionalFormatting>
  <conditionalFormatting sqref="AD17">
    <cfRule type="containsText" dxfId="2368" priority="124" stopIfTrue="1" operator="containsText" text="No aceptable o aceptable con control específico">
      <formula>NOT(ISERROR(SEARCH("No aceptable o aceptable con control específico",AD17)))</formula>
    </cfRule>
    <cfRule type="containsText" dxfId="2367" priority="125" stopIfTrue="1" operator="containsText" text="No aceptable">
      <formula>NOT(ISERROR(SEARCH("No aceptable",AD17)))</formula>
    </cfRule>
    <cfRule type="containsText" dxfId="2366" priority="126" stopIfTrue="1" operator="containsText" text="No Aceptable o aceptable con control específico">
      <formula>NOT(ISERROR(SEARCH("No Aceptable o aceptable con control específico",AD17)))</formula>
    </cfRule>
  </conditionalFormatting>
  <conditionalFormatting sqref="AD17">
    <cfRule type="cellIs" dxfId="2365" priority="127" stopIfTrue="1" operator="equal">
      <formula>"Aceptable"</formula>
    </cfRule>
    <cfRule type="cellIs" dxfId="2364" priority="128" stopIfTrue="1" operator="equal">
      <formula>"No aceptable"</formula>
    </cfRule>
  </conditionalFormatting>
  <conditionalFormatting sqref="AB11:AB13">
    <cfRule type="cellIs" dxfId="2363" priority="116" stopIfTrue="1" operator="equal">
      <formula>"I"</formula>
    </cfRule>
    <cfRule type="cellIs" dxfId="2362" priority="117" stopIfTrue="1" operator="equal">
      <formula>"II"</formula>
    </cfRule>
    <cfRule type="cellIs" dxfId="2361" priority="118" stopIfTrue="1" operator="between">
      <formula>"III"</formula>
      <formula>"IV"</formula>
    </cfRule>
  </conditionalFormatting>
  <conditionalFormatting sqref="AB17">
    <cfRule type="cellIs" dxfId="2360" priority="113" stopIfTrue="1" operator="equal">
      <formula>"I"</formula>
    </cfRule>
    <cfRule type="cellIs" dxfId="2359" priority="114" stopIfTrue="1" operator="equal">
      <formula>"II"</formula>
    </cfRule>
    <cfRule type="cellIs" dxfId="2358" priority="115" stopIfTrue="1" operator="between">
      <formula>"III"</formula>
      <formula>"IV"</formula>
    </cfRule>
  </conditionalFormatting>
  <conditionalFormatting sqref="AB21:AB23">
    <cfRule type="cellIs" dxfId="2357" priority="110" stopIfTrue="1" operator="equal">
      <formula>"I"</formula>
    </cfRule>
    <cfRule type="cellIs" dxfId="2356" priority="111" stopIfTrue="1" operator="equal">
      <formula>"II"</formula>
    </cfRule>
    <cfRule type="cellIs" dxfId="2355" priority="112" stopIfTrue="1" operator="between">
      <formula>"III"</formula>
      <formula>"IV"</formula>
    </cfRule>
  </conditionalFormatting>
  <conditionalFormatting sqref="AB24:AB26">
    <cfRule type="cellIs" dxfId="2354" priority="107" stopIfTrue="1" operator="equal">
      <formula>"I"</formula>
    </cfRule>
    <cfRule type="cellIs" dxfId="2353" priority="108" stopIfTrue="1" operator="equal">
      <formula>"II"</formula>
    </cfRule>
    <cfRule type="cellIs" dxfId="2352" priority="109" stopIfTrue="1" operator="between">
      <formula>"III"</formula>
      <formula>"IV"</formula>
    </cfRule>
  </conditionalFormatting>
  <conditionalFormatting sqref="AE15">
    <cfRule type="cellIs" dxfId="2351" priority="104" stopIfTrue="1" operator="equal">
      <formula>"I"</formula>
    </cfRule>
    <cfRule type="cellIs" dxfId="2350" priority="105" stopIfTrue="1" operator="equal">
      <formula>"II"</formula>
    </cfRule>
    <cfRule type="cellIs" dxfId="2349" priority="106" stopIfTrue="1" operator="between">
      <formula>"III"</formula>
      <formula>"IV"</formula>
    </cfRule>
  </conditionalFormatting>
  <conditionalFormatting sqref="AE15">
    <cfRule type="cellIs" dxfId="2348" priority="102" stopIfTrue="1" operator="equal">
      <formula>"Aceptable"</formula>
    </cfRule>
    <cfRule type="cellIs" dxfId="2347" priority="103" stopIfTrue="1" operator="equal">
      <formula>"No aceptable"</formula>
    </cfRule>
  </conditionalFormatting>
  <conditionalFormatting sqref="AB15:AD15">
    <cfRule type="cellIs" dxfId="2346" priority="99" stopIfTrue="1" operator="equal">
      <formula>"I"</formula>
    </cfRule>
    <cfRule type="cellIs" dxfId="2345" priority="100" stopIfTrue="1" operator="equal">
      <formula>"II"</formula>
    </cfRule>
    <cfRule type="cellIs" dxfId="2344" priority="101" stopIfTrue="1" operator="between">
      <formula>"III"</formula>
      <formula>"IV"</formula>
    </cfRule>
  </conditionalFormatting>
  <conditionalFormatting sqref="AD15">
    <cfRule type="cellIs" dxfId="2343" priority="97" stopIfTrue="1" operator="equal">
      <formula>"Aceptable"</formula>
    </cfRule>
    <cfRule type="cellIs" dxfId="2342" priority="98" stopIfTrue="1" operator="equal">
      <formula>"No aceptable"</formula>
    </cfRule>
  </conditionalFormatting>
  <conditionalFormatting sqref="AD15">
    <cfRule type="containsText" dxfId="2341" priority="94" stopIfTrue="1" operator="containsText" text="No aceptable o aceptable con control específico">
      <formula>NOT(ISERROR(SEARCH("No aceptable o aceptable con control específico",AD15)))</formula>
    </cfRule>
    <cfRule type="containsText" dxfId="2340" priority="95" stopIfTrue="1" operator="containsText" text="No aceptable">
      <formula>NOT(ISERROR(SEARCH("No aceptable",AD15)))</formula>
    </cfRule>
    <cfRule type="containsText" dxfId="2339" priority="96" stopIfTrue="1" operator="containsText" text="No Aceptable o aceptable con control específico">
      <formula>NOT(ISERROR(SEARCH("No Aceptable o aceptable con control específico",AD15)))</formula>
    </cfRule>
  </conditionalFormatting>
  <conditionalFormatting sqref="AE13">
    <cfRule type="cellIs" dxfId="2338" priority="92" stopIfTrue="1" operator="equal">
      <formula>"Aceptable"</formula>
    </cfRule>
    <cfRule type="cellIs" dxfId="2337" priority="93" stopIfTrue="1" operator="equal">
      <formula>"No aceptable"</formula>
    </cfRule>
  </conditionalFormatting>
  <conditionalFormatting sqref="AE11:AE12">
    <cfRule type="cellIs" dxfId="2336" priority="89" stopIfTrue="1" operator="equal">
      <formula>"I"</formula>
    </cfRule>
    <cfRule type="cellIs" dxfId="2335" priority="90" stopIfTrue="1" operator="equal">
      <formula>"II"</formula>
    </cfRule>
    <cfRule type="cellIs" dxfId="2334" priority="91" stopIfTrue="1" operator="between">
      <formula>"III"</formula>
      <formula>"IV"</formula>
    </cfRule>
  </conditionalFormatting>
  <conditionalFormatting sqref="AE11:AE12">
    <cfRule type="cellIs" dxfId="2333" priority="87" stopIfTrue="1" operator="equal">
      <formula>"Aceptable"</formula>
    </cfRule>
    <cfRule type="cellIs" dxfId="2332" priority="88" stopIfTrue="1" operator="equal">
      <formula>"No aceptable"</formula>
    </cfRule>
  </conditionalFormatting>
  <conditionalFormatting sqref="AE23 AE25">
    <cfRule type="cellIs" dxfId="2331" priority="84" stopIfTrue="1" operator="equal">
      <formula>"I"</formula>
    </cfRule>
    <cfRule type="cellIs" dxfId="2330" priority="85" stopIfTrue="1" operator="equal">
      <formula>"II"</formula>
    </cfRule>
    <cfRule type="cellIs" dxfId="2329" priority="86" stopIfTrue="1" operator="between">
      <formula>"III"</formula>
      <formula>"IV"</formula>
    </cfRule>
  </conditionalFormatting>
  <conditionalFormatting sqref="AE23 AE25">
    <cfRule type="cellIs" dxfId="2328" priority="82" stopIfTrue="1" operator="equal">
      <formula>"Aceptable"</formula>
    </cfRule>
    <cfRule type="cellIs" dxfId="2327" priority="83" stopIfTrue="1" operator="equal">
      <formula>"No aceptable"</formula>
    </cfRule>
  </conditionalFormatting>
  <conditionalFormatting sqref="AE22">
    <cfRule type="cellIs" dxfId="2326" priority="80" stopIfTrue="1" operator="equal">
      <formula>"Aceptable"</formula>
    </cfRule>
    <cfRule type="cellIs" dxfId="2325" priority="81" stopIfTrue="1" operator="equal">
      <formula>"No aceptable"</formula>
    </cfRule>
  </conditionalFormatting>
  <conditionalFormatting sqref="AE21">
    <cfRule type="cellIs" dxfId="2324" priority="72" stopIfTrue="1" operator="equal">
      <formula>"I"</formula>
    </cfRule>
    <cfRule type="cellIs" dxfId="2323" priority="73" stopIfTrue="1" operator="equal">
      <formula>"II"</formula>
    </cfRule>
    <cfRule type="cellIs" dxfId="2322" priority="74" stopIfTrue="1" operator="between">
      <formula>"III"</formula>
      <formula>"IV"</formula>
    </cfRule>
  </conditionalFormatting>
  <conditionalFormatting sqref="AE21">
    <cfRule type="cellIs" dxfId="2321" priority="70" stopIfTrue="1" operator="equal">
      <formula>"Aceptable"</formula>
    </cfRule>
    <cfRule type="cellIs" dxfId="2320" priority="71" stopIfTrue="1" operator="equal">
      <formula>"No aceptable"</formula>
    </cfRule>
  </conditionalFormatting>
  <conditionalFormatting sqref="AE19">
    <cfRule type="cellIs" dxfId="2319" priority="57" stopIfTrue="1" operator="equal">
      <formula>"I"</formula>
    </cfRule>
    <cfRule type="cellIs" dxfId="2318" priority="58" stopIfTrue="1" operator="equal">
      <formula>"II"</formula>
    </cfRule>
    <cfRule type="cellIs" dxfId="2317" priority="59" stopIfTrue="1" operator="between">
      <formula>"III"</formula>
      <formula>"IV"</formula>
    </cfRule>
  </conditionalFormatting>
  <conditionalFormatting sqref="AE19">
    <cfRule type="cellIs" dxfId="2316" priority="55" stopIfTrue="1" operator="equal">
      <formula>"Aceptable"</formula>
    </cfRule>
    <cfRule type="cellIs" dxfId="2315" priority="56" stopIfTrue="1" operator="equal">
      <formula>"No aceptable"</formula>
    </cfRule>
  </conditionalFormatting>
  <conditionalFormatting sqref="AE20">
    <cfRule type="cellIs" dxfId="2314" priority="52" stopIfTrue="1" operator="equal">
      <formula>"I"</formula>
    </cfRule>
    <cfRule type="cellIs" dxfId="2313" priority="53" stopIfTrue="1" operator="equal">
      <formula>"II"</formula>
    </cfRule>
    <cfRule type="cellIs" dxfId="2312" priority="54" stopIfTrue="1" operator="between">
      <formula>"III"</formula>
      <formula>"IV"</formula>
    </cfRule>
  </conditionalFormatting>
  <conditionalFormatting sqref="AE20">
    <cfRule type="cellIs" dxfId="2311" priority="50" stopIfTrue="1" operator="equal">
      <formula>"Aceptable"</formula>
    </cfRule>
    <cfRule type="cellIs" dxfId="2310" priority="51" stopIfTrue="1" operator="equal">
      <formula>"No aceptable"</formula>
    </cfRule>
  </conditionalFormatting>
  <conditionalFormatting sqref="AB18:AD18">
    <cfRule type="cellIs" dxfId="2309" priority="47" stopIfTrue="1" operator="equal">
      <formula>"I"</formula>
    </cfRule>
    <cfRule type="cellIs" dxfId="2308" priority="48" stopIfTrue="1" operator="equal">
      <formula>"II"</formula>
    </cfRule>
    <cfRule type="cellIs" dxfId="2307" priority="49" stopIfTrue="1" operator="between">
      <formula>"III"</formula>
      <formula>"IV"</formula>
    </cfRule>
  </conditionalFormatting>
  <conditionalFormatting sqref="AD18">
    <cfRule type="cellIs" dxfId="2306" priority="45" stopIfTrue="1" operator="equal">
      <formula>"Aceptable"</formula>
    </cfRule>
    <cfRule type="cellIs" dxfId="2305" priority="46" stopIfTrue="1" operator="equal">
      <formula>"No aceptable"</formula>
    </cfRule>
  </conditionalFormatting>
  <conditionalFormatting sqref="AD18">
    <cfRule type="containsText" dxfId="2304" priority="42" stopIfTrue="1" operator="containsText" text="No aceptable o aceptable con control específico">
      <formula>NOT(ISERROR(SEARCH("No aceptable o aceptable con control específico",AD18)))</formula>
    </cfRule>
    <cfRule type="containsText" dxfId="2303" priority="43" stopIfTrue="1" operator="containsText" text="No aceptable">
      <formula>NOT(ISERROR(SEARCH("No aceptable",AD18)))</formula>
    </cfRule>
    <cfRule type="containsText" dxfId="2302" priority="44" stopIfTrue="1" operator="containsText" text="No Aceptable o aceptable con control específico">
      <formula>NOT(ISERROR(SEARCH("No Aceptable o aceptable con control específico",AD18)))</formula>
    </cfRule>
  </conditionalFormatting>
  <conditionalFormatting sqref="AB19:AD20">
    <cfRule type="cellIs" dxfId="2301" priority="39" stopIfTrue="1" operator="equal">
      <formula>"I"</formula>
    </cfRule>
    <cfRule type="cellIs" dxfId="2300" priority="40" stopIfTrue="1" operator="equal">
      <formula>"II"</formula>
    </cfRule>
    <cfRule type="cellIs" dxfId="2299" priority="41" stopIfTrue="1" operator="between">
      <formula>"III"</formula>
      <formula>"IV"</formula>
    </cfRule>
  </conditionalFormatting>
  <conditionalFormatting sqref="AD19:AD20">
    <cfRule type="cellIs" dxfId="2298" priority="37" stopIfTrue="1" operator="equal">
      <formula>"Aceptable"</formula>
    </cfRule>
    <cfRule type="cellIs" dxfId="2297" priority="38" stopIfTrue="1" operator="equal">
      <formula>"No aceptable"</formula>
    </cfRule>
  </conditionalFormatting>
  <conditionalFormatting sqref="AD19:AD20">
    <cfRule type="containsText" dxfId="2296" priority="34" stopIfTrue="1" operator="containsText" text="No aceptable o aceptable con control específico">
      <formula>NOT(ISERROR(SEARCH("No aceptable o aceptable con control específico",AD19)))</formula>
    </cfRule>
    <cfRule type="containsText" dxfId="2295" priority="35" stopIfTrue="1" operator="containsText" text="No aceptable">
      <formula>NOT(ISERROR(SEARCH("No aceptable",AD19)))</formula>
    </cfRule>
    <cfRule type="containsText" dxfId="2294" priority="36" stopIfTrue="1" operator="containsText" text="No Aceptable o aceptable con control específico">
      <formula>NOT(ISERROR(SEARCH("No Aceptable o aceptable con control específico",AD19)))</formula>
    </cfRule>
  </conditionalFormatting>
  <conditionalFormatting sqref="AB16:AC16">
    <cfRule type="cellIs" dxfId="2293" priority="31" stopIfTrue="1" operator="equal">
      <formula>"I"</formula>
    </cfRule>
    <cfRule type="cellIs" dxfId="2292" priority="32" stopIfTrue="1" operator="equal">
      <formula>"II"</formula>
    </cfRule>
    <cfRule type="cellIs" dxfId="2291" priority="33" stopIfTrue="1" operator="between">
      <formula>"III"</formula>
      <formula>"IV"</formula>
    </cfRule>
  </conditionalFormatting>
  <conditionalFormatting sqref="AD16">
    <cfRule type="cellIs" dxfId="2290" priority="28" stopIfTrue="1" operator="equal">
      <formula>"I"</formula>
    </cfRule>
    <cfRule type="cellIs" dxfId="2289" priority="29" stopIfTrue="1" operator="equal">
      <formula>"II"</formula>
    </cfRule>
    <cfRule type="cellIs" dxfId="2288" priority="30" stopIfTrue="1" operator="between">
      <formula>"III"</formula>
      <formula>"IV"</formula>
    </cfRule>
  </conditionalFormatting>
  <conditionalFormatting sqref="AD16">
    <cfRule type="cellIs" dxfId="2287" priority="26" stopIfTrue="1" operator="equal">
      <formula>"Aceptable"</formula>
    </cfRule>
    <cfRule type="cellIs" dxfId="2286" priority="27" stopIfTrue="1" operator="equal">
      <formula>"No aceptable"</formula>
    </cfRule>
  </conditionalFormatting>
  <conditionalFormatting sqref="AD16">
    <cfRule type="containsText" dxfId="2285" priority="23" stopIfTrue="1" operator="containsText" text="No aceptable o aceptable con control específico">
      <formula>NOT(ISERROR(SEARCH("No aceptable o aceptable con control específico",AD16)))</formula>
    </cfRule>
    <cfRule type="containsText" dxfId="2284" priority="24" stopIfTrue="1" operator="containsText" text="No aceptable">
      <formula>NOT(ISERROR(SEARCH("No aceptable",AD16)))</formula>
    </cfRule>
    <cfRule type="containsText" dxfId="2283" priority="25" stopIfTrue="1" operator="containsText" text="No Aceptable o aceptable con control específico">
      <formula>NOT(ISERROR(SEARCH("No Aceptable o aceptable con control específico",AD16)))</formula>
    </cfRule>
  </conditionalFormatting>
  <conditionalFormatting sqref="AD16">
    <cfRule type="containsText" dxfId="2282" priority="21" stopIfTrue="1" operator="containsText" text="No aceptable">
      <formula>NOT(ISERROR(SEARCH("No aceptable",AD16)))</formula>
    </cfRule>
    <cfRule type="containsText" dxfId="2281" priority="22" stopIfTrue="1" operator="containsText" text="No Aceptable o aceptable con control específico">
      <formula>NOT(ISERROR(SEARCH("No Aceptable o aceptable con control específico",AD16)))</formula>
    </cfRule>
  </conditionalFormatting>
  <conditionalFormatting sqref="AE24">
    <cfRule type="cellIs" dxfId="2280" priority="8" stopIfTrue="1" operator="equal">
      <formula>"I"</formula>
    </cfRule>
    <cfRule type="cellIs" dxfId="2279" priority="9" stopIfTrue="1" operator="equal">
      <formula>"II"</formula>
    </cfRule>
    <cfRule type="cellIs" dxfId="2278" priority="10" stopIfTrue="1" operator="between">
      <formula>"III"</formula>
      <formula>"IV"</formula>
    </cfRule>
  </conditionalFormatting>
  <conditionalFormatting sqref="AE24">
    <cfRule type="cellIs" dxfId="2277" priority="6" stopIfTrue="1" operator="equal">
      <formula>"Aceptable"</formula>
    </cfRule>
    <cfRule type="cellIs" dxfId="2276" priority="7" stopIfTrue="1" operator="equal">
      <formula>"No aceptable"</formula>
    </cfRule>
  </conditionalFormatting>
  <conditionalFormatting sqref="AE18">
    <cfRule type="cellIs" dxfId="2275" priority="13" stopIfTrue="1" operator="equal">
      <formula>"I"</formula>
    </cfRule>
    <cfRule type="cellIs" dxfId="2274" priority="14" stopIfTrue="1" operator="equal">
      <formula>"II"</formula>
    </cfRule>
    <cfRule type="cellIs" dxfId="2273" priority="15" stopIfTrue="1" operator="between">
      <formula>"III"</formula>
      <formula>"IV"</formula>
    </cfRule>
  </conditionalFormatting>
  <conditionalFormatting sqref="AE18">
    <cfRule type="cellIs" dxfId="2272" priority="11" stopIfTrue="1" operator="equal">
      <formula>"Aceptable"</formula>
    </cfRule>
    <cfRule type="cellIs" dxfId="2271" priority="12" stopIfTrue="1" operator="equal">
      <formula>"No aceptable"</formula>
    </cfRule>
  </conditionalFormatting>
  <conditionalFormatting sqref="AE26">
    <cfRule type="cellIs" dxfId="2270" priority="3" stopIfTrue="1" operator="equal">
      <formula>"I"</formula>
    </cfRule>
    <cfRule type="cellIs" dxfId="2269" priority="4" stopIfTrue="1" operator="equal">
      <formula>"II"</formula>
    </cfRule>
    <cfRule type="cellIs" dxfId="2268" priority="5" stopIfTrue="1" operator="between">
      <formula>"III"</formula>
      <formula>"IV"</formula>
    </cfRule>
  </conditionalFormatting>
  <conditionalFormatting sqref="AE26">
    <cfRule type="cellIs" dxfId="2267" priority="1" stopIfTrue="1" operator="equal">
      <formula>"Aceptable"</formula>
    </cfRule>
    <cfRule type="cellIs" dxfId="2266"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6" xr:uid="{00000000-0002-0000-0F00-000000000000}">
      <formula1>"100,60,25,10"</formula1>
    </dataValidation>
    <dataValidation type="list" allowBlank="1" showInputMessage="1" prompt="4 = Continua_x000a_3 = Frecuente_x000a_2 = Ocasional_x000a_1 = Esporádica" sqref="V11:V26" xr:uid="{00000000-0002-0000-0F00-000001000000}">
      <formula1>"4, 3, 2, 1"</formula1>
    </dataValidation>
    <dataValidation type="list" allowBlank="1" showInputMessage="1" showErrorMessage="1" prompt="10 = Muy Alto_x000a_6 = Alto_x000a_2 = Medio_x000a_0 = Bajo" sqref="U11:U26" xr:uid="{00000000-0002-0000-0F00-000002000000}">
      <formula1>"10, 6, 2, 0, "</formula1>
    </dataValidation>
    <dataValidation allowBlank="1" sqref="AA11:AA26" xr:uid="{00000000-0002-0000-0F00-000003000000}"/>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BL29"/>
  <sheetViews>
    <sheetView topLeftCell="R19" zoomScale="96" zoomScaleNormal="96" workbookViewId="0">
      <selection activeCell="AE22" sqref="AE22"/>
    </sheetView>
  </sheetViews>
  <sheetFormatPr baseColWidth="10" defaultRowHeight="66.75" customHeight="1" x14ac:dyDescent="0.2"/>
  <cols>
    <col min="1" max="1" width="1.85546875" customWidth="1"/>
    <col min="2" max="2" width="5.7109375" customWidth="1"/>
    <col min="3" max="3" width="5.28515625" customWidth="1"/>
    <col min="4" max="4" width="5.7109375" customWidth="1"/>
    <col min="5" max="5" width="7.5703125" customWidth="1"/>
    <col min="6" max="6" width="24.5703125" customWidth="1"/>
    <col min="7" max="7" width="8.28515625" customWidth="1"/>
    <col min="8" max="8" width="11.85546875" customWidth="1"/>
    <col min="9" max="9" width="17.7109375" customWidth="1"/>
    <col min="10" max="10" width="17.85546875" customWidth="1"/>
    <col min="11" max="11" width="18.140625" customWidth="1"/>
    <col min="12" max="15" width="5.140625" customWidth="1"/>
    <col min="16" max="16" width="16.7109375"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6.140625" customWidth="1"/>
    <col min="26" max="26" width="7.7109375" customWidth="1"/>
    <col min="27" max="27" width="8.140625" customWidth="1"/>
    <col min="28" max="28" width="7.28515625" customWidth="1"/>
    <col min="29" max="29" width="14.42578125" customWidth="1"/>
    <col min="30" max="30" width="12.7109375" customWidth="1"/>
    <col min="31" max="31" width="20.5703125" bestFit="1" customWidth="1"/>
    <col min="32" max="32" width="9.85546875" customWidth="1"/>
    <col min="33" max="33" width="14.5703125" customWidth="1"/>
    <col min="34" max="34" width="18.5703125" customWidth="1"/>
    <col min="35" max="35" width="23.140625" customWidth="1"/>
    <col min="36" max="36" width="7.7109375" customWidth="1"/>
    <col min="37" max="37" width="19.28515625" customWidth="1"/>
  </cols>
  <sheetData>
    <row r="1" spans="1:64" s="3" customFormat="1" ht="35.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row>
    <row r="2" spans="1:64" s="3" customFormat="1" ht="35.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row>
    <row r="3" spans="1:64" s="3" customFormat="1" ht="35.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row>
    <row r="4" spans="1:64" s="3" customFormat="1" ht="35.25" customHeight="1" x14ac:dyDescent="0.3">
      <c r="E4" s="4"/>
      <c r="H4" s="5"/>
      <c r="AF4" s="4"/>
      <c r="AG4" s="4"/>
      <c r="AH4" s="4"/>
      <c r="AJ4" s="5"/>
    </row>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96.75" customHeight="1" x14ac:dyDescent="0.35">
      <c r="A11" s="34"/>
      <c r="B11" s="283" t="s">
        <v>162</v>
      </c>
      <c r="C11" s="283" t="s">
        <v>236</v>
      </c>
      <c r="D11" s="283" t="s">
        <v>245</v>
      </c>
      <c r="E11" s="297" t="s">
        <v>246</v>
      </c>
      <c r="F11" s="297" t="s">
        <v>244</v>
      </c>
      <c r="G11" s="238" t="s">
        <v>42</v>
      </c>
      <c r="H11" s="302" t="s">
        <v>36</v>
      </c>
      <c r="I11" s="158" t="s">
        <v>46</v>
      </c>
      <c r="J11" s="159" t="s">
        <v>354</v>
      </c>
      <c r="K11" s="159" t="s">
        <v>355</v>
      </c>
      <c r="L11" s="172">
        <v>0</v>
      </c>
      <c r="M11" s="161">
        <v>5</v>
      </c>
      <c r="N11" s="172">
        <v>0</v>
      </c>
      <c r="O11" s="172">
        <f>SUM(L11:N11)</f>
        <v>5</v>
      </c>
      <c r="P11" s="159" t="s">
        <v>356</v>
      </c>
      <c r="Q11" s="161">
        <v>8</v>
      </c>
      <c r="R11" s="159" t="s">
        <v>603</v>
      </c>
      <c r="S11" s="159" t="s">
        <v>358</v>
      </c>
      <c r="T11" s="159" t="s">
        <v>357</v>
      </c>
      <c r="U11" s="162">
        <v>2</v>
      </c>
      <c r="V11" s="162">
        <v>4</v>
      </c>
      <c r="W11" s="162">
        <f>V11*U11</f>
        <v>8</v>
      </c>
      <c r="X11" s="163" t="str">
        <f>+IF(AND(U11*V11&gt;=24,U11*V11&lt;=40),"MA",IF(AND(U11*V11&gt;=10,U11*V11&lt;=20),"A",IF(AND(U11*V11&gt;=6,U11*V11&lt;=8),"M",IF(AND(U11*V11&gt;=0,U11*V11&lt;=4),"B",""))))</f>
        <v>M</v>
      </c>
      <c r="Y11" s="166"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W11*Z11</f>
        <v>80</v>
      </c>
      <c r="AB11" s="165" t="str">
        <f>+IF(AND(U11*V11*Z11&gt;=600,U11*V11*Z11&lt;=4000),"I",IF(AND(U11*V11*Z11&gt;=150,U11*V11*Z11&lt;=500),"II",IF(AND(U11*V11*Z11&gt;=40,U11*V11*Z11&lt;=120),"III",IF(AND(U11*V11*Z11&gt;=0,U11*V11*Z11&lt;=20),"IV",""))))</f>
        <v>III</v>
      </c>
      <c r="AC11" s="16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+IF(AB11="I","No aceptable",IF(AB11="II","No aceptable o aceptable con control específico",IF(AB11="III","Aceptable",IF(AB11="IV","Aceptable",""))))</f>
        <v>Aceptable</v>
      </c>
      <c r="AE11" s="158" t="s">
        <v>56</v>
      </c>
      <c r="AF11" s="161" t="s">
        <v>34</v>
      </c>
      <c r="AG11" s="161" t="s">
        <v>34</v>
      </c>
      <c r="AH11" s="161" t="s">
        <v>363</v>
      </c>
      <c r="AI11" s="158" t="s">
        <v>359</v>
      </c>
      <c r="AJ11" s="161" t="s">
        <v>34</v>
      </c>
      <c r="AK11" s="118"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96.75" customHeight="1" x14ac:dyDescent="0.35">
      <c r="A12" s="35"/>
      <c r="B12" s="264"/>
      <c r="C12" s="264"/>
      <c r="D12" s="264"/>
      <c r="E12" s="297"/>
      <c r="F12" s="297"/>
      <c r="G12" s="239"/>
      <c r="H12" s="303"/>
      <c r="I12" s="158" t="s">
        <v>120</v>
      </c>
      <c r="J12" s="159" t="s">
        <v>360</v>
      </c>
      <c r="K12" s="168" t="s">
        <v>361</v>
      </c>
      <c r="L12" s="172">
        <v>0</v>
      </c>
      <c r="M12" s="161">
        <v>5</v>
      </c>
      <c r="N12" s="172">
        <v>0</v>
      </c>
      <c r="O12" s="172">
        <f t="shared" ref="O12:O28" si="0">SUM(L12:N12)</f>
        <v>5</v>
      </c>
      <c r="P12" s="159" t="s">
        <v>356</v>
      </c>
      <c r="Q12" s="158">
        <v>8</v>
      </c>
      <c r="R12" s="168" t="s">
        <v>604</v>
      </c>
      <c r="S12" s="168" t="s">
        <v>358</v>
      </c>
      <c r="T12" s="168" t="s">
        <v>357</v>
      </c>
      <c r="U12" s="162">
        <v>2</v>
      </c>
      <c r="V12" s="162">
        <v>4</v>
      </c>
      <c r="W12" s="162">
        <f t="shared" ref="W12:W28" si="1">V12*U12</f>
        <v>8</v>
      </c>
      <c r="X12" s="163" t="str">
        <f t="shared" ref="X12:X28" si="2">+IF(AND(U12*V12&gt;=24,U12*V12&lt;=40),"MA",IF(AND(U12*V12&gt;=10,U12*V12&lt;=20),"A",IF(AND(U12*V12&gt;=6,U12*V12&lt;=8),"M",IF(AND(U12*V12&gt;=0,U12*V12&lt;=4),"B",""))))</f>
        <v>M</v>
      </c>
      <c r="Y12" s="166" t="str">
        <f t="shared" ref="Y12:Y28"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10</v>
      </c>
      <c r="AA12" s="162">
        <f t="shared" ref="AA12:AA28" si="4">W12*Z12</f>
        <v>80</v>
      </c>
      <c r="AB12" s="165" t="str">
        <f t="shared" ref="AB12:AB28" si="5">+IF(AND(U12*V12*Z12&gt;=600,U12*V12*Z12&lt;=4000),"I",IF(AND(U12*V12*Z12&gt;=150,U12*V12*Z12&lt;=500),"II",IF(AND(U12*V12*Z12&gt;=40,U12*V12*Z12&lt;=120),"III",IF(AND(U12*V12*Z12&gt;=0,U12*V12*Z12&lt;=20),"IV",""))))</f>
        <v>III</v>
      </c>
      <c r="AC12" s="166" t="str">
        <f t="shared" ref="AC12:AC28"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 t="shared" ref="AD12:AD28" si="7">+IF(AB12="I","No aceptable",IF(AB12="II","No aceptable o aceptable con control específico",IF(AB12="III","Aceptable",IF(AB12="IV","Aceptable",""))))</f>
        <v>Aceptable</v>
      </c>
      <c r="AE12" s="158" t="s">
        <v>121</v>
      </c>
      <c r="AF12" s="161" t="s">
        <v>34</v>
      </c>
      <c r="AG12" s="161" t="s">
        <v>34</v>
      </c>
      <c r="AH12" s="161" t="s">
        <v>364</v>
      </c>
      <c r="AI12" s="158" t="s">
        <v>359</v>
      </c>
      <c r="AJ12" s="161" t="s">
        <v>34</v>
      </c>
      <c r="AK12" s="118"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96.75" customHeight="1" x14ac:dyDescent="0.35">
      <c r="A13" s="35"/>
      <c r="B13" s="264"/>
      <c r="C13" s="264"/>
      <c r="D13" s="264"/>
      <c r="E13" s="297"/>
      <c r="F13" s="297"/>
      <c r="G13" s="82" t="s">
        <v>33</v>
      </c>
      <c r="H13" s="303"/>
      <c r="I13" s="158" t="s">
        <v>120</v>
      </c>
      <c r="J13" s="158" t="s">
        <v>387</v>
      </c>
      <c r="K13" s="161" t="s">
        <v>367</v>
      </c>
      <c r="L13" s="172">
        <v>0</v>
      </c>
      <c r="M13" s="161">
        <v>5</v>
      </c>
      <c r="N13" s="172">
        <v>0</v>
      </c>
      <c r="O13" s="172">
        <f t="shared" si="0"/>
        <v>5</v>
      </c>
      <c r="P13" s="161" t="s">
        <v>366</v>
      </c>
      <c r="Q13" s="158">
        <v>4</v>
      </c>
      <c r="R13" s="161" t="s">
        <v>33</v>
      </c>
      <c r="S13" s="161" t="s">
        <v>33</v>
      </c>
      <c r="T13" s="161" t="s">
        <v>370</v>
      </c>
      <c r="U13" s="162">
        <v>2</v>
      </c>
      <c r="V13" s="162">
        <v>2</v>
      </c>
      <c r="W13" s="162">
        <f t="shared" si="1"/>
        <v>4</v>
      </c>
      <c r="X13" s="163" t="str">
        <f t="shared" si="2"/>
        <v>B</v>
      </c>
      <c r="Y13" s="166" t="str">
        <f t="shared" si="3"/>
        <v>Situación mejorable con exposición ocasional o esporádica, o situación sin anomalía destacable con cualquier nivel de exposición. No es esperable que se materialice el riesgo, aunque puede ser concebible.</v>
      </c>
      <c r="Z13" s="162">
        <v>25</v>
      </c>
      <c r="AA13" s="162">
        <f t="shared" si="4"/>
        <v>100</v>
      </c>
      <c r="AB13" s="165" t="str">
        <f>+IF(AND(U13*V13*Z13&gt;=600,U13*V13*Z13&lt;=4000),"I",IF(AND(U13*V13*Z13&gt;=150,U13*V13*Z13&lt;=500),"II",IF(AND(U13*V13*Z13&gt;=40,U13*V13*Z13&lt;=120),"III",IF(AND(U13*V13*Z13&gt;=0,U13*V13*Z13&lt;=20),"IV",""))))</f>
        <v>III</v>
      </c>
      <c r="AC13" s="166"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+IF(AB13="I","No aceptable",IF(AB13="II","No aceptable o aceptable con control específico",IF(AB13="III","Aceptable",IF(AB13="IV","Aceptable",""))))</f>
        <v>Aceptable</v>
      </c>
      <c r="AE13" s="158" t="s">
        <v>121</v>
      </c>
      <c r="AF13" s="161" t="s">
        <v>34</v>
      </c>
      <c r="AG13" s="161" t="s">
        <v>34</v>
      </c>
      <c r="AH13" s="161" t="s">
        <v>34</v>
      </c>
      <c r="AI13" s="158" t="s">
        <v>369</v>
      </c>
      <c r="AJ13" s="161" t="s">
        <v>368</v>
      </c>
      <c r="AK13" s="118"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96.75" customHeight="1" x14ac:dyDescent="0.35">
      <c r="A14" s="35"/>
      <c r="B14" s="264"/>
      <c r="C14" s="264"/>
      <c r="D14" s="264"/>
      <c r="E14" s="297"/>
      <c r="F14" s="297"/>
      <c r="G14" s="276" t="s">
        <v>42</v>
      </c>
      <c r="H14" s="308" t="s">
        <v>44</v>
      </c>
      <c r="I14" s="158" t="s">
        <v>60</v>
      </c>
      <c r="J14" s="218" t="s">
        <v>345</v>
      </c>
      <c r="K14" s="158" t="s">
        <v>327</v>
      </c>
      <c r="L14" s="172">
        <v>0</v>
      </c>
      <c r="M14" s="161">
        <v>5</v>
      </c>
      <c r="N14" s="172">
        <v>0</v>
      </c>
      <c r="O14" s="172">
        <f t="shared" si="0"/>
        <v>5</v>
      </c>
      <c r="P14" s="158" t="s">
        <v>343</v>
      </c>
      <c r="Q14" s="158">
        <v>8</v>
      </c>
      <c r="R14" s="158" t="s">
        <v>331</v>
      </c>
      <c r="S14" s="158" t="s">
        <v>329</v>
      </c>
      <c r="T14" s="158" t="s">
        <v>443</v>
      </c>
      <c r="U14" s="162">
        <v>2</v>
      </c>
      <c r="V14" s="162">
        <v>2</v>
      </c>
      <c r="W14" s="162">
        <f t="shared" si="1"/>
        <v>4</v>
      </c>
      <c r="X14" s="163" t="str">
        <f t="shared" si="2"/>
        <v>B</v>
      </c>
      <c r="Y14" s="166" t="str">
        <f t="shared" si="3"/>
        <v>Situación mejorable con exposición ocasional o esporádica, o situación sin anomalía destacable con cualquier nivel de exposición. No es esperable que se materialice el riesgo, aunque puede ser concebible.</v>
      </c>
      <c r="Z14" s="162">
        <v>25</v>
      </c>
      <c r="AA14" s="162">
        <f t="shared" si="4"/>
        <v>100</v>
      </c>
      <c r="AB14" s="165" t="str">
        <f t="shared" si="5"/>
        <v>III</v>
      </c>
      <c r="AC14" s="166" t="str">
        <f t="shared" si="6"/>
        <v>Mejorar si es posible. Sería conveniente justificar la intervención y su rentabilidad.</v>
      </c>
      <c r="AD14" s="166" t="str">
        <f t="shared" si="7"/>
        <v>Aceptable</v>
      </c>
      <c r="AE14" s="158" t="s">
        <v>351</v>
      </c>
      <c r="AF14" s="158" t="s">
        <v>34</v>
      </c>
      <c r="AG14" s="158" t="s">
        <v>34</v>
      </c>
      <c r="AH14" s="158" t="s">
        <v>34</v>
      </c>
      <c r="AI14" s="158" t="s">
        <v>344</v>
      </c>
      <c r="AJ14" s="158" t="s">
        <v>34</v>
      </c>
      <c r="AK14" s="133" t="s">
        <v>35</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96.75" customHeight="1" x14ac:dyDescent="0.35">
      <c r="A15" s="35"/>
      <c r="B15" s="264"/>
      <c r="C15" s="264"/>
      <c r="D15" s="264"/>
      <c r="E15" s="297"/>
      <c r="F15" s="297"/>
      <c r="G15" s="277"/>
      <c r="H15" s="309"/>
      <c r="I15" s="217" t="s">
        <v>333</v>
      </c>
      <c r="J15" s="158" t="s">
        <v>334</v>
      </c>
      <c r="K15" s="158" t="s">
        <v>335</v>
      </c>
      <c r="L15" s="172">
        <v>0</v>
      </c>
      <c r="M15" s="161">
        <v>5</v>
      </c>
      <c r="N15" s="172">
        <v>0</v>
      </c>
      <c r="O15" s="172">
        <f t="shared" ref="O15" si="8">SUM(L15:N15)</f>
        <v>5</v>
      </c>
      <c r="P15" s="158" t="s">
        <v>336</v>
      </c>
      <c r="Q15" s="161">
        <v>8</v>
      </c>
      <c r="R15" s="158" t="s">
        <v>339</v>
      </c>
      <c r="S15" s="158" t="s">
        <v>641</v>
      </c>
      <c r="T15" s="158" t="s">
        <v>444</v>
      </c>
      <c r="U15" s="162">
        <v>2</v>
      </c>
      <c r="V15" s="162">
        <v>2</v>
      </c>
      <c r="W15" s="162">
        <f t="shared" ref="W15:W16" si="9">V15*U15</f>
        <v>4</v>
      </c>
      <c r="X15" s="163" t="str">
        <f t="shared" ref="X15:X16" si="10">+IF(AND(U15*V15&gt;=24,U15*V15&lt;=40),"MA",IF(AND(U15*V15&gt;=10,U15*V15&lt;=20),"A",IF(AND(U15*V15&gt;=6,U15*V15&lt;=8),"M",IF(AND(U15*V15&gt;=0,U15*V15&lt;=4),"B",""))))</f>
        <v>B</v>
      </c>
      <c r="Y15" s="166" t="str">
        <f t="shared" ref="Y15:Y16" si="11">+IF(X15="MA","Situación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162">
        <v>25</v>
      </c>
      <c r="AA15" s="162">
        <f t="shared" ref="AA15:AA16" si="12">W15*Z15</f>
        <v>100</v>
      </c>
      <c r="AB15" s="165" t="str">
        <f t="shared" ref="AB15:AB16" si="13">+IF(AND(U15*V15*Z15&gt;=600,U15*V15*Z15&lt;=4000),"I",IF(AND(U15*V15*Z15&gt;=150,U15*V15*Z15&lt;=500),"II",IF(AND(U15*V15*Z15&gt;=40,U15*V15*Z15&lt;=120),"III",IF(AND(U15*V15*Z15&gt;=0,U15*V15*Z15&lt;=20),"IV",""))))</f>
        <v>III</v>
      </c>
      <c r="AC15" s="166" t="str">
        <f t="shared" ref="AC15:AC16" si="14">+IF(AB15="I","Situación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66" t="str">
        <f t="shared" ref="AD15:AD16" si="15">+IF(AB15="I","No aceptable",IF(AB15="II","No aceptable o aceptable con control específico",IF(AB15="III","Aceptable",IF(AB15="IV","Aceptable",""))))</f>
        <v>Aceptable</v>
      </c>
      <c r="AE15" s="166" t="s">
        <v>342</v>
      </c>
      <c r="AF15" s="158" t="s">
        <v>34</v>
      </c>
      <c r="AG15" s="158" t="s">
        <v>34</v>
      </c>
      <c r="AH15" s="158" t="s">
        <v>34</v>
      </c>
      <c r="AI15" s="158" t="s">
        <v>341</v>
      </c>
      <c r="AJ15" s="158" t="s">
        <v>34</v>
      </c>
      <c r="AK15" s="118" t="s">
        <v>271</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110" customFormat="1" ht="96.75" customHeight="1" x14ac:dyDescent="0.35">
      <c r="A16" s="125"/>
      <c r="B16" s="264"/>
      <c r="C16" s="264"/>
      <c r="D16" s="264"/>
      <c r="E16" s="297"/>
      <c r="F16" s="297"/>
      <c r="G16" s="277"/>
      <c r="H16" s="309"/>
      <c r="I16" s="158" t="s">
        <v>612</v>
      </c>
      <c r="J16" s="158" t="s">
        <v>613</v>
      </c>
      <c r="K16" s="158" t="s">
        <v>614</v>
      </c>
      <c r="L16" s="172">
        <v>0</v>
      </c>
      <c r="M16" s="161">
        <v>5</v>
      </c>
      <c r="N16" s="172">
        <v>0</v>
      </c>
      <c r="O16" s="172">
        <f t="shared" ref="O16" si="16">SUM(L16:N16)</f>
        <v>5</v>
      </c>
      <c r="P16" s="158" t="s">
        <v>615</v>
      </c>
      <c r="Q16" s="161">
        <v>8</v>
      </c>
      <c r="R16" s="158" t="s">
        <v>331</v>
      </c>
      <c r="S16" s="158" t="s">
        <v>616</v>
      </c>
      <c r="T16" s="158" t="s">
        <v>617</v>
      </c>
      <c r="U16" s="162">
        <v>2</v>
      </c>
      <c r="V16" s="162">
        <v>1</v>
      </c>
      <c r="W16" s="162">
        <f t="shared" si="9"/>
        <v>2</v>
      </c>
      <c r="X16" s="163" t="str">
        <f t="shared" si="10"/>
        <v>B</v>
      </c>
      <c r="Y16" s="166" t="str">
        <f t="shared" si="11"/>
        <v>Situación mejorable con exposición ocasional o esporádica, o situación sin anomalía destacable con cualquier nivel de exposición. No es esperable que se materialice el riesgo, aunque puede ser concebible.</v>
      </c>
      <c r="Z16" s="162">
        <v>10</v>
      </c>
      <c r="AA16" s="162">
        <f t="shared" si="12"/>
        <v>20</v>
      </c>
      <c r="AB16" s="165" t="str">
        <f t="shared" si="13"/>
        <v>IV</v>
      </c>
      <c r="AC16" s="166" t="str">
        <f t="shared" si="14"/>
        <v>Mantener las medidas de control existentes, pero se deberían considerar soluciones o mejoras y se deben hacer comprobaciones periódicas para asegurar que el riesgo aún es tolerable.</v>
      </c>
      <c r="AD16" s="166" t="str">
        <f t="shared" si="15"/>
        <v>Aceptable</v>
      </c>
      <c r="AE16" s="158" t="s">
        <v>351</v>
      </c>
      <c r="AF16" s="158" t="s">
        <v>34</v>
      </c>
      <c r="AG16" s="158" t="s">
        <v>34</v>
      </c>
      <c r="AH16" s="158" t="s">
        <v>34</v>
      </c>
      <c r="AI16" s="158" t="s">
        <v>338</v>
      </c>
      <c r="AJ16" s="158" t="s">
        <v>34</v>
      </c>
      <c r="AK16" s="118" t="s">
        <v>618</v>
      </c>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row>
    <row r="17" spans="1:64" s="2" customFormat="1" ht="96.75" customHeight="1" x14ac:dyDescent="0.35">
      <c r="A17" s="35"/>
      <c r="B17" s="264"/>
      <c r="C17" s="264"/>
      <c r="D17" s="264"/>
      <c r="E17" s="297"/>
      <c r="F17" s="297"/>
      <c r="G17" s="278"/>
      <c r="H17" s="310"/>
      <c r="I17" s="161" t="s">
        <v>62</v>
      </c>
      <c r="J17" s="158" t="s">
        <v>346</v>
      </c>
      <c r="K17" s="158" t="s">
        <v>327</v>
      </c>
      <c r="L17" s="172">
        <v>0</v>
      </c>
      <c r="M17" s="161">
        <v>5</v>
      </c>
      <c r="N17" s="172">
        <v>0</v>
      </c>
      <c r="O17" s="172">
        <f t="shared" si="0"/>
        <v>5</v>
      </c>
      <c r="P17" s="158" t="s">
        <v>343</v>
      </c>
      <c r="Q17" s="161">
        <v>8</v>
      </c>
      <c r="R17" s="158" t="s">
        <v>331</v>
      </c>
      <c r="S17" s="158" t="s">
        <v>329</v>
      </c>
      <c r="T17" s="158" t="s">
        <v>443</v>
      </c>
      <c r="U17" s="162">
        <v>2</v>
      </c>
      <c r="V17" s="162">
        <v>2</v>
      </c>
      <c r="W17" s="162">
        <f t="shared" si="1"/>
        <v>4</v>
      </c>
      <c r="X17" s="163" t="str">
        <f t="shared" si="2"/>
        <v>B</v>
      </c>
      <c r="Y17" s="166" t="str">
        <f t="shared" si="3"/>
        <v>Situación mejorable con exposición ocasional o esporádica, o situación sin anomalía destacable con cualquier nivel de exposición. No es esperable que se materialice el riesgo, aunque puede ser concebible.</v>
      </c>
      <c r="Z17" s="162">
        <v>25</v>
      </c>
      <c r="AA17" s="162">
        <f t="shared" si="4"/>
        <v>100</v>
      </c>
      <c r="AB17" s="165" t="str">
        <f t="shared" si="5"/>
        <v>III</v>
      </c>
      <c r="AC17" s="166" t="str">
        <f t="shared" si="6"/>
        <v>Mejorar si es posible. Sería conveniente justificar la intervención y su rentabilidad.</v>
      </c>
      <c r="AD17" s="166" t="str">
        <f t="shared" si="7"/>
        <v>Aceptable</v>
      </c>
      <c r="AE17" s="158" t="s">
        <v>351</v>
      </c>
      <c r="AF17" s="158" t="s">
        <v>34</v>
      </c>
      <c r="AG17" s="158" t="s">
        <v>34</v>
      </c>
      <c r="AH17" s="158" t="s">
        <v>202</v>
      </c>
      <c r="AI17" s="158" t="s">
        <v>338</v>
      </c>
      <c r="AJ17" s="158" t="s">
        <v>34</v>
      </c>
      <c r="AK17" s="133" t="s">
        <v>271</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96.75" customHeight="1" x14ac:dyDescent="0.35">
      <c r="A18" s="35"/>
      <c r="B18" s="264"/>
      <c r="C18" s="264"/>
      <c r="D18" s="264"/>
      <c r="E18" s="297"/>
      <c r="F18" s="297"/>
      <c r="G18" s="298" t="s">
        <v>42</v>
      </c>
      <c r="H18" s="307" t="s">
        <v>50</v>
      </c>
      <c r="I18" s="168" t="s">
        <v>310</v>
      </c>
      <c r="J18" s="168" t="s">
        <v>311</v>
      </c>
      <c r="K18" s="168" t="s">
        <v>314</v>
      </c>
      <c r="L18" s="172">
        <v>0</v>
      </c>
      <c r="M18" s="161">
        <v>5</v>
      </c>
      <c r="N18" s="172">
        <v>0</v>
      </c>
      <c r="O18" s="172">
        <f t="shared" si="0"/>
        <v>5</v>
      </c>
      <c r="P18" s="173" t="s">
        <v>317</v>
      </c>
      <c r="Q18" s="161">
        <v>8</v>
      </c>
      <c r="R18" s="173" t="s">
        <v>319</v>
      </c>
      <c r="S18" s="173" t="s">
        <v>320</v>
      </c>
      <c r="T18" s="173" t="s">
        <v>321</v>
      </c>
      <c r="U18" s="162">
        <v>2</v>
      </c>
      <c r="V18" s="162">
        <v>4</v>
      </c>
      <c r="W18" s="162">
        <f t="shared" si="1"/>
        <v>8</v>
      </c>
      <c r="X18" s="163" t="str">
        <f t="shared" si="2"/>
        <v>M</v>
      </c>
      <c r="Y18" s="166" t="str">
        <f t="shared" si="3"/>
        <v>Situación deficiente con exposición esporádica, o bien situación mejorable con exposición continuada o frecuente. Es posible que suceda el daño alguna vez.</v>
      </c>
      <c r="Z18" s="162">
        <v>10</v>
      </c>
      <c r="AA18" s="162">
        <f t="shared" si="4"/>
        <v>80</v>
      </c>
      <c r="AB18" s="165" t="str">
        <f t="shared" si="5"/>
        <v>III</v>
      </c>
      <c r="AC18" s="166" t="str">
        <f t="shared" si="6"/>
        <v>Mejorar si es posible. Sería conveniente justificar la intervención y su rentabilidad.</v>
      </c>
      <c r="AD18" s="166" t="str">
        <f t="shared" si="7"/>
        <v>Aceptable</v>
      </c>
      <c r="AE18" s="158" t="s">
        <v>545</v>
      </c>
      <c r="AF18" s="158" t="s">
        <v>34</v>
      </c>
      <c r="AG18" s="158" t="s">
        <v>34</v>
      </c>
      <c r="AH18" s="168" t="s">
        <v>325</v>
      </c>
      <c r="AI18" s="168" t="s">
        <v>326</v>
      </c>
      <c r="AJ18" s="161" t="s">
        <v>34</v>
      </c>
      <c r="AK18" s="118"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110" customFormat="1" ht="96.75" customHeight="1" x14ac:dyDescent="0.35">
      <c r="A19" s="125"/>
      <c r="B19" s="264"/>
      <c r="C19" s="264"/>
      <c r="D19" s="264"/>
      <c r="E19" s="297"/>
      <c r="F19" s="297"/>
      <c r="G19" s="298"/>
      <c r="H19" s="307"/>
      <c r="I19" s="168" t="s">
        <v>531</v>
      </c>
      <c r="J19" s="168" t="s">
        <v>532</v>
      </c>
      <c r="K19" s="168" t="s">
        <v>533</v>
      </c>
      <c r="L19" s="172">
        <v>0</v>
      </c>
      <c r="M19" s="161">
        <v>5</v>
      </c>
      <c r="N19" s="172">
        <v>0</v>
      </c>
      <c r="O19" s="172">
        <f t="shared" ref="O19" si="17">SUM(L19:N19)</f>
        <v>5</v>
      </c>
      <c r="P19" s="173" t="s">
        <v>534</v>
      </c>
      <c r="Q19" s="161">
        <v>8</v>
      </c>
      <c r="R19" s="173" t="s">
        <v>535</v>
      </c>
      <c r="S19" s="173" t="s">
        <v>536</v>
      </c>
      <c r="T19" s="173" t="s">
        <v>537</v>
      </c>
      <c r="U19" s="162">
        <v>2</v>
      </c>
      <c r="V19" s="162">
        <v>4</v>
      </c>
      <c r="W19" s="162">
        <f t="shared" ref="W19" si="18">V19*U19</f>
        <v>8</v>
      </c>
      <c r="X19" s="163" t="str">
        <f t="shared" ref="X19" si="19">+IF(AND(U19*V19&gt;=24,U19*V19&lt;=40),"MA",IF(AND(U19*V19&gt;=10,U19*V19&lt;=20),"A",IF(AND(U19*V19&gt;=6,U19*V19&lt;=8),"M",IF(AND(U19*V19&gt;=0,U19*V19&lt;=4),"B",""))))</f>
        <v>M</v>
      </c>
      <c r="Y19" s="166" t="str">
        <f t="shared" ref="Y19" si="20">+IF(X19="MA","Situación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162">
        <v>11</v>
      </c>
      <c r="AA19" s="162">
        <f t="shared" ref="AA19" si="21">W19*Z19</f>
        <v>88</v>
      </c>
      <c r="AB19" s="165" t="str">
        <f t="shared" ref="AB19" si="22">+IF(AND(U19*V19*Z19&gt;=600,U19*V19*Z19&lt;=4000),"I",IF(AND(U19*V19*Z19&gt;=150,U19*V19*Z19&lt;=500),"II",IF(AND(U19*V19*Z19&gt;=40,U19*V19*Z19&lt;=120),"III",IF(AND(U19*V19*Z19&gt;=0,U19*V19*Z19&lt;=20),"IV",""))))</f>
        <v>III</v>
      </c>
      <c r="AC19" s="166" t="str">
        <f t="shared" ref="AC19" si="23">+IF(AB19="I","Situación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66" t="str">
        <f t="shared" ref="AD19" si="24">+IF(AB19="I","No aceptable",IF(AB19="II","No aceptable o aceptable con control específico",IF(AB19="III","Aceptable",IF(AB19="IV","Aceptable",""))))</f>
        <v>Aceptable</v>
      </c>
      <c r="AE19" s="158" t="s">
        <v>545</v>
      </c>
      <c r="AF19" s="158" t="s">
        <v>34</v>
      </c>
      <c r="AG19" s="158" t="s">
        <v>34</v>
      </c>
      <c r="AH19" s="158" t="s">
        <v>34</v>
      </c>
      <c r="AI19" s="168" t="s">
        <v>538</v>
      </c>
      <c r="AJ19" s="161" t="s">
        <v>34</v>
      </c>
      <c r="AK19" s="118" t="s">
        <v>35</v>
      </c>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row>
    <row r="20" spans="1:64" s="2" customFormat="1" ht="96.75" customHeight="1" x14ac:dyDescent="0.35">
      <c r="A20" s="35"/>
      <c r="B20" s="264"/>
      <c r="C20" s="264"/>
      <c r="D20" s="264"/>
      <c r="E20" s="297"/>
      <c r="F20" s="297"/>
      <c r="G20" s="298"/>
      <c r="H20" s="307"/>
      <c r="I20" s="168" t="s">
        <v>313</v>
      </c>
      <c r="J20" s="168" t="s">
        <v>312</v>
      </c>
      <c r="K20" s="168" t="s">
        <v>315</v>
      </c>
      <c r="L20" s="172">
        <v>0</v>
      </c>
      <c r="M20" s="161">
        <v>5</v>
      </c>
      <c r="N20" s="172">
        <v>0</v>
      </c>
      <c r="O20" s="172">
        <f t="shared" si="0"/>
        <v>5</v>
      </c>
      <c r="P20" s="173" t="s">
        <v>318</v>
      </c>
      <c r="Q20" s="161">
        <v>8</v>
      </c>
      <c r="R20" s="173" t="s">
        <v>322</v>
      </c>
      <c r="S20" s="173" t="s">
        <v>323</v>
      </c>
      <c r="T20" s="173" t="s">
        <v>324</v>
      </c>
      <c r="U20" s="162">
        <v>2</v>
      </c>
      <c r="V20" s="162">
        <v>4</v>
      </c>
      <c r="W20" s="162">
        <f t="shared" si="1"/>
        <v>8</v>
      </c>
      <c r="X20" s="163" t="str">
        <f t="shared" si="2"/>
        <v>M</v>
      </c>
      <c r="Y20" s="166" t="str">
        <f t="shared" si="3"/>
        <v>Situación deficiente con exposición esporádica, o bien situación mejorable con exposición continuada o frecuente. Es posible que suceda el daño alguna vez.</v>
      </c>
      <c r="Z20" s="162">
        <v>10</v>
      </c>
      <c r="AA20" s="162">
        <f t="shared" si="4"/>
        <v>80</v>
      </c>
      <c r="AB20" s="165" t="str">
        <f t="shared" si="5"/>
        <v>III</v>
      </c>
      <c r="AC20" s="166" t="str">
        <f t="shared" si="6"/>
        <v>Mejorar si es posible. Sería conveniente justificar la intervención y su rentabilidad.</v>
      </c>
      <c r="AD20" s="166" t="str">
        <f t="shared" si="7"/>
        <v>Aceptable</v>
      </c>
      <c r="AE20" s="158" t="s">
        <v>545</v>
      </c>
      <c r="AF20" s="158" t="s">
        <v>34</v>
      </c>
      <c r="AG20" s="158" t="s">
        <v>34</v>
      </c>
      <c r="AH20" s="168" t="s">
        <v>325</v>
      </c>
      <c r="AI20" s="168" t="s">
        <v>326</v>
      </c>
      <c r="AJ20" s="161" t="s">
        <v>34</v>
      </c>
      <c r="AK20" s="118"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96.75" customHeight="1" x14ac:dyDescent="0.35">
      <c r="A21" s="35"/>
      <c r="B21" s="264"/>
      <c r="C21" s="264"/>
      <c r="D21" s="264"/>
      <c r="E21" s="297"/>
      <c r="F21" s="297"/>
      <c r="G21" s="81" t="s">
        <v>42</v>
      </c>
      <c r="H21" s="305" t="s">
        <v>306</v>
      </c>
      <c r="I21" s="305" t="s">
        <v>521</v>
      </c>
      <c r="J21" s="168" t="s">
        <v>509</v>
      </c>
      <c r="K21" s="168" t="s">
        <v>510</v>
      </c>
      <c r="L21" s="172">
        <v>0</v>
      </c>
      <c r="M21" s="161">
        <v>5</v>
      </c>
      <c r="N21" s="172">
        <v>0</v>
      </c>
      <c r="O21" s="172">
        <f t="shared" si="0"/>
        <v>5</v>
      </c>
      <c r="P21" s="168" t="s">
        <v>511</v>
      </c>
      <c r="Q21" s="158">
        <v>8</v>
      </c>
      <c r="R21" s="168" t="s">
        <v>512</v>
      </c>
      <c r="S21" s="168" t="s">
        <v>513</v>
      </c>
      <c r="T21" s="168" t="s">
        <v>514</v>
      </c>
      <c r="U21" s="162">
        <v>2</v>
      </c>
      <c r="V21" s="162">
        <v>3</v>
      </c>
      <c r="W21" s="162">
        <f t="shared" si="1"/>
        <v>6</v>
      </c>
      <c r="X21" s="163" t="str">
        <f t="shared" si="2"/>
        <v>M</v>
      </c>
      <c r="Y21" s="166" t="str">
        <f t="shared" si="3"/>
        <v>Situación deficiente con exposición esporádica, o bien situación mejorable con exposición continuada o frecuente. Es posible que suceda el daño alguna vez.</v>
      </c>
      <c r="Z21" s="162">
        <v>25</v>
      </c>
      <c r="AA21" s="162">
        <f t="shared" si="4"/>
        <v>150</v>
      </c>
      <c r="AB21" s="165" t="str">
        <f t="shared" si="5"/>
        <v>II</v>
      </c>
      <c r="AC21" s="166" t="str">
        <f t="shared" si="6"/>
        <v>Corregir y adoptar medidas de control de inmediato. Sin embargo suspenda actividades si el nivel de riesgo está por encima o igual de 360.</v>
      </c>
      <c r="AD21" s="166" t="str">
        <f t="shared" si="7"/>
        <v>No aceptable o aceptable con control específico</v>
      </c>
      <c r="AE21" s="166" t="s">
        <v>655</v>
      </c>
      <c r="AF21" s="158" t="s">
        <v>34</v>
      </c>
      <c r="AG21" s="158" t="s">
        <v>34</v>
      </c>
      <c r="AH21" s="162" t="s">
        <v>507</v>
      </c>
      <c r="AI21" s="162" t="s">
        <v>508</v>
      </c>
      <c r="AJ21" s="158" t="s">
        <v>506</v>
      </c>
      <c r="AK21" s="133" t="s">
        <v>271</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110" customFormat="1" ht="96.75" customHeight="1" x14ac:dyDescent="0.35">
      <c r="A22" s="125"/>
      <c r="B22" s="264"/>
      <c r="C22" s="264"/>
      <c r="D22" s="264"/>
      <c r="E22" s="297"/>
      <c r="F22" s="297"/>
      <c r="G22" s="123"/>
      <c r="H22" s="306"/>
      <c r="I22" s="306"/>
      <c r="J22" s="168" t="s">
        <v>516</v>
      </c>
      <c r="K22" s="168" t="s">
        <v>517</v>
      </c>
      <c r="L22" s="172">
        <v>0</v>
      </c>
      <c r="M22" s="161">
        <v>5</v>
      </c>
      <c r="N22" s="172">
        <v>0</v>
      </c>
      <c r="O22" s="172">
        <f t="shared" ref="O22" si="25">SUM(L22:N22)</f>
        <v>5</v>
      </c>
      <c r="P22" s="168" t="s">
        <v>515</v>
      </c>
      <c r="Q22" s="161">
        <v>2</v>
      </c>
      <c r="R22" s="168" t="s">
        <v>33</v>
      </c>
      <c r="S22" s="168" t="s">
        <v>33</v>
      </c>
      <c r="T22" s="168" t="s">
        <v>518</v>
      </c>
      <c r="U22" s="162">
        <v>2</v>
      </c>
      <c r="V22" s="162">
        <v>2</v>
      </c>
      <c r="W22" s="162">
        <f t="shared" ref="W22" si="26">V22*U22</f>
        <v>4</v>
      </c>
      <c r="X22" s="163" t="str">
        <f t="shared" ref="X22" si="27">+IF(AND(U22*V22&gt;=24,U22*V22&lt;=40),"MA",IF(AND(U22*V22&gt;=10,U22*V22&lt;=20),"A",IF(AND(U22*V22&gt;=6,U22*V22&lt;=8),"M",IF(AND(U22*V22&gt;=0,U22*V22&lt;=4),"B",""))))</f>
        <v>B</v>
      </c>
      <c r="Y22" s="166" t="str">
        <f t="shared" ref="Y22" si="28">+IF(X22="MA","Situación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2" s="162">
        <v>26</v>
      </c>
      <c r="AA22" s="162">
        <f t="shared" ref="AA22" si="29">W22*Z22</f>
        <v>104</v>
      </c>
      <c r="AB22" s="165" t="str">
        <f t="shared" ref="AB22" si="30">+IF(AND(U22*V22*Z22&gt;=600,U22*V22*Z22&lt;=4000),"I",IF(AND(U22*V22*Z22&gt;=150,U22*V22*Z22&lt;=500),"II",IF(AND(U22*V22*Z22&gt;=40,U22*V22*Z22&lt;=120),"III",IF(AND(U22*V22*Z22&gt;=0,U22*V22*Z22&lt;=20),"IV",""))))</f>
        <v>III</v>
      </c>
      <c r="AC22" s="166" t="str">
        <f t="shared" ref="AC22" si="31">+IF(AB22="I","Situación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66" t="str">
        <f t="shared" ref="AD22" si="32">+IF(AB22="I","No aceptable",IF(AB22="II","No aceptable o aceptable con control específico",IF(AB22="III","Aceptable",IF(AB22="IV","Aceptable",""))))</f>
        <v>Aceptable</v>
      </c>
      <c r="AE22" s="166" t="s">
        <v>119</v>
      </c>
      <c r="AF22" s="158" t="s">
        <v>519</v>
      </c>
      <c r="AG22" s="158" t="s">
        <v>34</v>
      </c>
      <c r="AH22" s="158" t="s">
        <v>34</v>
      </c>
      <c r="AI22" s="162" t="s">
        <v>520</v>
      </c>
      <c r="AJ22" s="161" t="s">
        <v>212</v>
      </c>
      <c r="AK22" s="118" t="s">
        <v>35</v>
      </c>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row>
    <row r="23" spans="1:64" s="2" customFormat="1" ht="96.75" customHeight="1" x14ac:dyDescent="0.35">
      <c r="A23" s="35"/>
      <c r="B23" s="264"/>
      <c r="C23" s="264"/>
      <c r="D23" s="264"/>
      <c r="E23" s="297"/>
      <c r="F23" s="297"/>
      <c r="G23" s="81" t="s">
        <v>33</v>
      </c>
      <c r="H23" s="302" t="s">
        <v>45</v>
      </c>
      <c r="I23" s="168" t="s">
        <v>99</v>
      </c>
      <c r="J23" s="168" t="s">
        <v>426</v>
      </c>
      <c r="K23" s="168" t="s">
        <v>400</v>
      </c>
      <c r="L23" s="172">
        <v>0</v>
      </c>
      <c r="M23" s="161">
        <v>5</v>
      </c>
      <c r="N23" s="172">
        <v>0</v>
      </c>
      <c r="O23" s="172">
        <f t="shared" si="0"/>
        <v>5</v>
      </c>
      <c r="P23" s="168" t="s">
        <v>423</v>
      </c>
      <c r="Q23" s="161">
        <v>4</v>
      </c>
      <c r="R23" s="168" t="s">
        <v>202</v>
      </c>
      <c r="S23" s="158" t="s">
        <v>439</v>
      </c>
      <c r="T23" s="158" t="s">
        <v>446</v>
      </c>
      <c r="U23" s="162">
        <v>6</v>
      </c>
      <c r="V23" s="162">
        <v>2</v>
      </c>
      <c r="W23" s="162">
        <f t="shared" si="1"/>
        <v>12</v>
      </c>
      <c r="X23" s="163" t="str">
        <f t="shared" si="2"/>
        <v>A</v>
      </c>
      <c r="Y23" s="166" t="str">
        <f t="shared" si="3"/>
        <v>Situación deficiente con exposición frecuente u ocasional, o bien situación muy deficiente con exposición ocasional o esporádica. La materialización de Riesgo es posible que suceda varias veces en la vida laboral</v>
      </c>
      <c r="Z23" s="162">
        <v>10</v>
      </c>
      <c r="AA23" s="162">
        <f t="shared" si="4"/>
        <v>120</v>
      </c>
      <c r="AB23" s="165" t="str">
        <f t="shared" si="5"/>
        <v>III</v>
      </c>
      <c r="AC23" s="166" t="str">
        <f t="shared" si="6"/>
        <v>Mejorar si es posible. Sería conveniente justificar la intervención y su rentabilidad.</v>
      </c>
      <c r="AD23" s="166" t="str">
        <f t="shared" si="7"/>
        <v>Aceptable</v>
      </c>
      <c r="AE23" s="166" t="s">
        <v>67</v>
      </c>
      <c r="AF23" s="161" t="s">
        <v>34</v>
      </c>
      <c r="AG23" s="161" t="s">
        <v>34</v>
      </c>
      <c r="AH23" s="168" t="s">
        <v>190</v>
      </c>
      <c r="AI23" s="168" t="s">
        <v>447</v>
      </c>
      <c r="AJ23" s="161" t="s">
        <v>34</v>
      </c>
      <c r="AK23" s="118"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96.75" customHeight="1" x14ac:dyDescent="0.35">
      <c r="A24" s="35"/>
      <c r="B24" s="264"/>
      <c r="C24" s="264"/>
      <c r="D24" s="264"/>
      <c r="E24" s="297"/>
      <c r="F24" s="297"/>
      <c r="G24" s="81" t="s">
        <v>33</v>
      </c>
      <c r="H24" s="303"/>
      <c r="I24" s="168" t="s">
        <v>65</v>
      </c>
      <c r="J24" s="168" t="s">
        <v>416</v>
      </c>
      <c r="K24" s="168" t="s">
        <v>400</v>
      </c>
      <c r="L24" s="172">
        <v>0</v>
      </c>
      <c r="M24" s="161">
        <v>5</v>
      </c>
      <c r="N24" s="172">
        <v>0</v>
      </c>
      <c r="O24" s="172">
        <f t="shared" si="0"/>
        <v>5</v>
      </c>
      <c r="P24" s="168" t="s">
        <v>417</v>
      </c>
      <c r="Q24" s="161">
        <v>1</v>
      </c>
      <c r="R24" s="168" t="s">
        <v>419</v>
      </c>
      <c r="S24" s="168" t="s">
        <v>642</v>
      </c>
      <c r="T24" s="158" t="s">
        <v>445</v>
      </c>
      <c r="U24" s="162">
        <v>6</v>
      </c>
      <c r="V24" s="162">
        <v>2</v>
      </c>
      <c r="W24" s="162">
        <f t="shared" si="1"/>
        <v>12</v>
      </c>
      <c r="X24" s="163" t="str">
        <f t="shared" si="2"/>
        <v>A</v>
      </c>
      <c r="Y24" s="166" t="str">
        <f t="shared" si="3"/>
        <v>Situación deficiente con exposición frecuente u ocasional, o bien situación muy deficiente con exposición ocasional o esporádica. La materialización de Riesgo es posible que suceda varias veces en la vida laboral</v>
      </c>
      <c r="Z24" s="162">
        <v>10</v>
      </c>
      <c r="AA24" s="162">
        <f t="shared" si="4"/>
        <v>120</v>
      </c>
      <c r="AB24" s="165" t="str">
        <f t="shared" si="5"/>
        <v>III</v>
      </c>
      <c r="AC24" s="166" t="str">
        <f t="shared" si="6"/>
        <v>Mejorar si es posible. Sería conveniente justificar la intervención y su rentabilidad.</v>
      </c>
      <c r="AD24" s="166" t="str">
        <f t="shared" si="7"/>
        <v>Aceptable</v>
      </c>
      <c r="AE24" s="158" t="s">
        <v>128</v>
      </c>
      <c r="AF24" s="158" t="s">
        <v>34</v>
      </c>
      <c r="AG24" s="158" t="s">
        <v>202</v>
      </c>
      <c r="AH24" s="168" t="s">
        <v>420</v>
      </c>
      <c r="AI24" s="168" t="s">
        <v>421</v>
      </c>
      <c r="AJ24" s="161" t="s">
        <v>34</v>
      </c>
      <c r="AK24" s="118"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96.75" customHeight="1" x14ac:dyDescent="0.35">
      <c r="A25" s="35"/>
      <c r="B25" s="264"/>
      <c r="C25" s="264"/>
      <c r="D25" s="264"/>
      <c r="E25" s="297"/>
      <c r="F25" s="297"/>
      <c r="G25" s="81" t="s">
        <v>33</v>
      </c>
      <c r="H25" s="303"/>
      <c r="I25" s="168" t="s">
        <v>65</v>
      </c>
      <c r="J25" s="168" t="s">
        <v>418</v>
      </c>
      <c r="K25" s="168" t="s">
        <v>66</v>
      </c>
      <c r="L25" s="172">
        <v>0</v>
      </c>
      <c r="M25" s="161">
        <v>5</v>
      </c>
      <c r="N25" s="172">
        <v>0</v>
      </c>
      <c r="O25" s="172">
        <f t="shared" si="0"/>
        <v>5</v>
      </c>
      <c r="P25" s="168" t="s">
        <v>412</v>
      </c>
      <c r="Q25" s="161">
        <v>8</v>
      </c>
      <c r="R25" s="158" t="s">
        <v>202</v>
      </c>
      <c r="S25" s="168" t="s">
        <v>413</v>
      </c>
      <c r="T25" s="158" t="s">
        <v>449</v>
      </c>
      <c r="U25" s="162">
        <v>0</v>
      </c>
      <c r="V25" s="162">
        <v>1</v>
      </c>
      <c r="W25" s="162">
        <f t="shared" si="1"/>
        <v>0</v>
      </c>
      <c r="X25" s="163" t="str">
        <f t="shared" si="2"/>
        <v>B</v>
      </c>
      <c r="Y25" s="166" t="str">
        <f t="shared" si="3"/>
        <v>Situación mejorable con exposición ocasional o esporádica, o situación sin anomalía destacable con cualquier nivel de exposición. No es esperable que se materialice el riesgo, aunque puede ser concebible.</v>
      </c>
      <c r="Z25" s="162">
        <v>10</v>
      </c>
      <c r="AA25" s="162">
        <f t="shared" si="4"/>
        <v>0</v>
      </c>
      <c r="AB25" s="165" t="str">
        <f t="shared" si="5"/>
        <v>IV</v>
      </c>
      <c r="AC25" s="166" t="str">
        <f t="shared" si="6"/>
        <v>Mantener las medidas de control existentes, pero se deberían considerar soluciones o mejoras y se deben hacer comprobaciones periódicas para asegurar que el riesgo aún es tolerable.</v>
      </c>
      <c r="AD25" s="166" t="str">
        <f t="shared" si="7"/>
        <v>Aceptable</v>
      </c>
      <c r="AE25" s="158" t="s">
        <v>67</v>
      </c>
      <c r="AF25" s="161" t="s">
        <v>34</v>
      </c>
      <c r="AG25" s="161" t="s">
        <v>34</v>
      </c>
      <c r="AH25" s="168" t="s">
        <v>414</v>
      </c>
      <c r="AI25" s="168" t="s">
        <v>415</v>
      </c>
      <c r="AJ25" s="161" t="s">
        <v>34</v>
      </c>
      <c r="AK25" s="118"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s="2" customFormat="1" ht="96.75" customHeight="1" x14ac:dyDescent="0.35">
      <c r="A26" s="35"/>
      <c r="B26" s="264"/>
      <c r="C26" s="264"/>
      <c r="D26" s="264"/>
      <c r="E26" s="297"/>
      <c r="F26" s="297"/>
      <c r="G26" s="90" t="s">
        <v>101</v>
      </c>
      <c r="H26" s="303"/>
      <c r="I26" s="168" t="s">
        <v>48</v>
      </c>
      <c r="J26" s="168" t="s">
        <v>409</v>
      </c>
      <c r="K26" s="168" t="s">
        <v>400</v>
      </c>
      <c r="L26" s="172">
        <v>0</v>
      </c>
      <c r="M26" s="161">
        <v>5</v>
      </c>
      <c r="N26" s="172">
        <v>0</v>
      </c>
      <c r="O26" s="172">
        <f t="shared" si="0"/>
        <v>5</v>
      </c>
      <c r="P26" s="168" t="s">
        <v>417</v>
      </c>
      <c r="Q26" s="161">
        <v>1</v>
      </c>
      <c r="R26" s="168" t="s">
        <v>202</v>
      </c>
      <c r="S26" s="158" t="s">
        <v>440</v>
      </c>
      <c r="T26" s="168" t="s">
        <v>450</v>
      </c>
      <c r="U26" s="162">
        <v>2</v>
      </c>
      <c r="V26" s="162">
        <v>2</v>
      </c>
      <c r="W26" s="162">
        <f t="shared" si="1"/>
        <v>4</v>
      </c>
      <c r="X26" s="163" t="str">
        <f t="shared" si="2"/>
        <v>B</v>
      </c>
      <c r="Y26" s="166" t="str">
        <f t="shared" si="3"/>
        <v>Situación mejorable con exposición ocasional o esporádica, o situación sin anomalía destacable con cualquier nivel de exposición. No es esperable que se materialice el riesgo, aunque puede ser concebible.</v>
      </c>
      <c r="Z26" s="162">
        <v>10</v>
      </c>
      <c r="AA26" s="162">
        <f t="shared" si="4"/>
        <v>40</v>
      </c>
      <c r="AB26" s="165" t="str">
        <f t="shared" si="5"/>
        <v>III</v>
      </c>
      <c r="AC26" s="166" t="str">
        <f t="shared" si="6"/>
        <v>Mejorar si es posible. Sería conveniente justificar la intervención y su rentabilidad.</v>
      </c>
      <c r="AD26" s="166" t="str">
        <f t="shared" si="7"/>
        <v>Aceptable</v>
      </c>
      <c r="AE26" s="166" t="s">
        <v>620</v>
      </c>
      <c r="AF26" s="158" t="s">
        <v>34</v>
      </c>
      <c r="AG26" s="158" t="s">
        <v>34</v>
      </c>
      <c r="AH26" s="168" t="s">
        <v>69</v>
      </c>
      <c r="AI26" s="168" t="s">
        <v>411</v>
      </c>
      <c r="AJ26" s="158" t="s">
        <v>34</v>
      </c>
      <c r="AK26" s="118" t="s">
        <v>35</v>
      </c>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s="2" customFormat="1" ht="96.75" customHeight="1" x14ac:dyDescent="0.35">
      <c r="A27" s="35"/>
      <c r="B27" s="264"/>
      <c r="C27" s="264"/>
      <c r="D27" s="264"/>
      <c r="E27" s="297"/>
      <c r="F27" s="297"/>
      <c r="G27" s="81" t="s">
        <v>33</v>
      </c>
      <c r="H27" s="304"/>
      <c r="I27" s="168" t="s">
        <v>274</v>
      </c>
      <c r="J27" s="168" t="s">
        <v>407</v>
      </c>
      <c r="K27" s="168" t="s">
        <v>405</v>
      </c>
      <c r="L27" s="172">
        <v>0</v>
      </c>
      <c r="M27" s="161">
        <v>5</v>
      </c>
      <c r="N27" s="172">
        <v>0</v>
      </c>
      <c r="O27" s="172">
        <f t="shared" si="0"/>
        <v>5</v>
      </c>
      <c r="P27" s="168" t="s">
        <v>406</v>
      </c>
      <c r="Q27" s="161">
        <v>3</v>
      </c>
      <c r="R27" s="158" t="s">
        <v>202</v>
      </c>
      <c r="S27" s="168" t="s">
        <v>452</v>
      </c>
      <c r="T27" s="158" t="s">
        <v>454</v>
      </c>
      <c r="U27" s="162">
        <v>2</v>
      </c>
      <c r="V27" s="162">
        <v>3</v>
      </c>
      <c r="W27" s="162">
        <f t="shared" si="1"/>
        <v>6</v>
      </c>
      <c r="X27" s="163" t="str">
        <f t="shared" si="2"/>
        <v>M</v>
      </c>
      <c r="Y27" s="166" t="str">
        <f t="shared" si="3"/>
        <v>Situación deficiente con exposición esporádica, o bien situación mejorable con exposición continuada o frecuente. Es posible que suceda el daño alguna vez.</v>
      </c>
      <c r="Z27" s="162">
        <v>60</v>
      </c>
      <c r="AA27" s="162">
        <f t="shared" si="4"/>
        <v>360</v>
      </c>
      <c r="AB27" s="165" t="str">
        <f t="shared" si="5"/>
        <v>II</v>
      </c>
      <c r="AC27" s="166" t="str">
        <f t="shared" si="6"/>
        <v>Corregir y adoptar medidas de control de inmediato. Sin embargo suspenda actividades si el nivel de riesgo está por encima o igual de 360.</v>
      </c>
      <c r="AD27" s="166" t="str">
        <f t="shared" si="7"/>
        <v>No aceptable o aceptable con control específico</v>
      </c>
      <c r="AE27" s="158" t="s">
        <v>34</v>
      </c>
      <c r="AF27" s="158" t="s">
        <v>34</v>
      </c>
      <c r="AG27" s="158" t="s">
        <v>34</v>
      </c>
      <c r="AH27" s="168" t="s">
        <v>408</v>
      </c>
      <c r="AI27" s="158" t="s">
        <v>206</v>
      </c>
      <c r="AJ27" s="158" t="s">
        <v>34</v>
      </c>
      <c r="AK27" s="118" t="s">
        <v>35</v>
      </c>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1:64" ht="96.75" customHeight="1" thickBot="1" x14ac:dyDescent="0.25">
      <c r="A28" s="44"/>
      <c r="B28" s="284"/>
      <c r="C28" s="284"/>
      <c r="D28" s="284"/>
      <c r="E28" s="297"/>
      <c r="F28" s="297"/>
      <c r="G28" s="81" t="s">
        <v>33</v>
      </c>
      <c r="H28" s="168" t="s">
        <v>72</v>
      </c>
      <c r="I28" s="168" t="s">
        <v>398</v>
      </c>
      <c r="J28" s="168" t="s">
        <v>399</v>
      </c>
      <c r="K28" s="168" t="s">
        <v>400</v>
      </c>
      <c r="L28" s="172">
        <v>0</v>
      </c>
      <c r="M28" s="161">
        <v>5</v>
      </c>
      <c r="N28" s="172">
        <v>0</v>
      </c>
      <c r="O28" s="172">
        <f t="shared" si="0"/>
        <v>5</v>
      </c>
      <c r="P28" s="168" t="s">
        <v>401</v>
      </c>
      <c r="Q28" s="161">
        <v>8</v>
      </c>
      <c r="R28" s="168" t="s">
        <v>402</v>
      </c>
      <c r="S28" s="168" t="s">
        <v>403</v>
      </c>
      <c r="T28" s="158" t="s">
        <v>469</v>
      </c>
      <c r="U28" s="162">
        <v>2</v>
      </c>
      <c r="V28" s="162">
        <v>1</v>
      </c>
      <c r="W28" s="162">
        <f t="shared" si="1"/>
        <v>2</v>
      </c>
      <c r="X28" s="163" t="str">
        <f t="shared" si="2"/>
        <v>B</v>
      </c>
      <c r="Y28" s="166" t="str">
        <f t="shared" si="3"/>
        <v>Situación mejorable con exposición ocasional o esporádica, o situación sin anomalía destacable con cualquier nivel de exposición. No es esperable que se materialice el riesgo, aunque puede ser concebible.</v>
      </c>
      <c r="Z28" s="162">
        <v>10</v>
      </c>
      <c r="AA28" s="162">
        <f t="shared" si="4"/>
        <v>20</v>
      </c>
      <c r="AB28" s="165" t="str">
        <f t="shared" si="5"/>
        <v>IV</v>
      </c>
      <c r="AC28" s="166" t="str">
        <f t="shared" si="6"/>
        <v>Mantener las medidas de control existentes, pero se deberían considerar soluciones o mejoras y se deben hacer comprobaciones periódicas para asegurar que el riesgo aún es tolerable.</v>
      </c>
      <c r="AD28" s="166" t="str">
        <f t="shared" si="7"/>
        <v>Aceptable</v>
      </c>
      <c r="AE28" s="166" t="s">
        <v>623</v>
      </c>
      <c r="AF28" s="161" t="s">
        <v>34</v>
      </c>
      <c r="AG28" s="161" t="s">
        <v>34</v>
      </c>
      <c r="AH28" s="168" t="s">
        <v>73</v>
      </c>
      <c r="AI28" s="168" t="s">
        <v>404</v>
      </c>
      <c r="AJ28" s="161" t="s">
        <v>34</v>
      </c>
      <c r="AK28" s="118" t="s">
        <v>624</v>
      </c>
    </row>
    <row r="29" spans="1:64" ht="66.75" customHeight="1" x14ac:dyDescent="0.2">
      <c r="AE29" s="120"/>
      <c r="AF29" s="120"/>
      <c r="AG29" s="120"/>
      <c r="AH29" s="120"/>
      <c r="AI29" s="120"/>
      <c r="AJ29" s="120"/>
      <c r="AK29" s="120"/>
    </row>
  </sheetData>
  <mergeCells count="50">
    <mergeCell ref="H21:H22"/>
    <mergeCell ref="I21:I22"/>
    <mergeCell ref="G18:G20"/>
    <mergeCell ref="H18:H20"/>
    <mergeCell ref="AF9:AF10"/>
    <mergeCell ref="U9:U10"/>
    <mergeCell ref="V9:V10"/>
    <mergeCell ref="W9:W10"/>
    <mergeCell ref="G14:G17"/>
    <mergeCell ref="H14:H17"/>
    <mergeCell ref="G11:G12"/>
    <mergeCell ref="H11:H13"/>
    <mergeCell ref="G9:G10"/>
    <mergeCell ref="X9:X10"/>
    <mergeCell ref="Y9:Y10"/>
    <mergeCell ref="Z9:Z10"/>
    <mergeCell ref="H9:J9"/>
    <mergeCell ref="K9:K10"/>
    <mergeCell ref="AH9:AH10"/>
    <mergeCell ref="AI9:AI10"/>
    <mergeCell ref="AJ9:AJ10"/>
    <mergeCell ref="R9:T9"/>
    <mergeCell ref="AK9:AK10"/>
    <mergeCell ref="B11:B28"/>
    <mergeCell ref="C11:C28"/>
    <mergeCell ref="D11:D28"/>
    <mergeCell ref="E11:E28"/>
    <mergeCell ref="F11:F28"/>
    <mergeCell ref="AA9:AA10"/>
    <mergeCell ref="H23:H27"/>
    <mergeCell ref="AG9:AG10"/>
    <mergeCell ref="AB9:AB10"/>
    <mergeCell ref="AC9:AC10"/>
    <mergeCell ref="AD9:AD10"/>
    <mergeCell ref="AE9:AE10"/>
    <mergeCell ref="L9:O9"/>
    <mergeCell ref="P9:P10"/>
    <mergeCell ref="Q9:Q10"/>
    <mergeCell ref="B9:B10"/>
    <mergeCell ref="C9:C10"/>
    <mergeCell ref="D9:D10"/>
    <mergeCell ref="E9:E10"/>
    <mergeCell ref="F9:F10"/>
    <mergeCell ref="B5:T5"/>
    <mergeCell ref="U5:AK5"/>
    <mergeCell ref="B7:T8"/>
    <mergeCell ref="U7:AC8"/>
    <mergeCell ref="AD7:AD8"/>
    <mergeCell ref="AE7:AK7"/>
    <mergeCell ref="AE8:AK8"/>
  </mergeCells>
  <conditionalFormatting sqref="AB687:AF687 AE519:AF519 AE507:AF507 AE239:AF239 AB55:AF55 AB40:AF40 AB34:AF37 AB38:AE39 AB49:AF52 AB41:AE48 AB53:AE54 AB67:AF68 AB56:AE66 AB70:AF70 AB69:AE69 AB80:AF81 AB71:AE79 AB83:AF83 AB82:AE82 AB95:AF96 AB84:AE94 AB98:AF98 AB97:AE97 AB99:AE108 AF94 AF108:AF109 AE111:AF111 AE109:AE110 AE112:AE121 AF121 AE122:AF123 AE125:AF125 AE124 AE126:AE135 AF135 AE136:AF137 AE139:AF139 AE138 AE140:AE149 AF149 AE150:AF151 AE153:AF153 AE152 AE154:AE163 AF163 AB109:AD163 AB164:AF236 AE251:AF252 AE254:AF254 AE253 AE255:AE264 AF264 AB265:AF265 AE266:AF504 AE505:AE506 AE508:AE518 AB266:AD519 AB520:AF605 AB682:AF682 AB617:AF618 AB608:AF608 AB606:AE607 AB609:AE616 AB620:AF679 AB619:AE619 AB680:AE681 AB683:AE686 AB691:AF692 AB688:AE690 AB694:AF754 AB693:AE693 AB237:AE238 AE240:AE250 AB239:AD264 AB29:AE33 AC25:AD25 AB14:AD14 AC27:AD28 AB11:AB14 AB17:AB18 AC18:AD18 AB19:AD20 AB22">
    <cfRule type="cellIs" dxfId="2265" priority="184" stopIfTrue="1" operator="equal">
      <formula>"I"</formula>
    </cfRule>
    <cfRule type="cellIs" dxfId="2264" priority="185" stopIfTrue="1" operator="equal">
      <formula>"II"</formula>
    </cfRule>
    <cfRule type="cellIs" dxfId="2263" priority="186" stopIfTrue="1" operator="between">
      <formula>"III"</formula>
      <formula>"IV"</formula>
    </cfRule>
  </conditionalFormatting>
  <conditionalFormatting sqref="AD687:AF687 AE519:AF519 AE507:AF507 AD239:AF239 AD237:AE238 AD240:AE251 AD55:AF55 AD40:AF40 AD34:AF37 AD38:AE39 AD49:AF52 AD41:AE48 AD53:AE54 AD67:AF68 AD56:AE66 AD70:AF70 AD69:AE69 AD80:AF81 AD71:AE79 AD83:AF83 AD82:AE82 AD95:AF96 AD84:AE94 AD98:AF98 AD97:AE97 AD99:AE108 AF94 AF108:AF109 AE111:AF111 AE109:AE110 AE112:AE121 AF121 AE122:AF123 AE125:AF125 AE124 AE126:AE135 AF135 AE136:AF137 AE139:AF139 AE138 AE140:AE149 AF149 AE150:AF151 AE153:AF153 AE152 AE154:AE163 AF163 AD109:AD163 AD164:AF236 AF251:AF252 AE254:AF254 AE252:AE253 AE255:AE264 AF264 AD252:AD264 AD265:AF265 AE266:AF504 AE505:AE506 AE508:AE518 AD266:AD519 AD520:AF605 AD682:AF682 AD617:AF618 AD608:AF608 AD606:AE607 AD609:AE616 AD620:AF679 AD619:AE619 AD680:AE681 AD683:AE686 AD691:AF692 AD688:AE690 AD694:AF754 AD693:AE693 AD29:AE33 AD25 AD14 AD27:AD28 AD18:AD20">
    <cfRule type="cellIs" dxfId="2262" priority="182" stopIfTrue="1" operator="equal">
      <formula>"Aceptable"</formula>
    </cfRule>
    <cfRule type="cellIs" dxfId="2261" priority="183" stopIfTrue="1" operator="equal">
      <formula>"No aceptable"</formula>
    </cfRule>
  </conditionalFormatting>
  <conditionalFormatting sqref="AD25 AD14 AD27:AD754 AD18:AD20">
    <cfRule type="containsText" dxfId="2260" priority="179" stopIfTrue="1" operator="containsText" text="No aceptable o aceptable con control específico">
      <formula>NOT(ISERROR(SEARCH("No aceptable o aceptable con control específico",AD14)))</formula>
    </cfRule>
    <cfRule type="containsText" dxfId="2259" priority="180" stopIfTrue="1" operator="containsText" text="No aceptable">
      <formula>NOT(ISERROR(SEARCH("No aceptable",AD14)))</formula>
    </cfRule>
    <cfRule type="containsText" dxfId="2258" priority="181" stopIfTrue="1" operator="containsText" text="No Aceptable o aceptable con control específico">
      <formula>NOT(ISERROR(SEARCH("No Aceptable o aceptable con control específico",AD14)))</formula>
    </cfRule>
  </conditionalFormatting>
  <conditionalFormatting sqref="AD11">
    <cfRule type="containsText" dxfId="2257" priority="171" stopIfTrue="1" operator="containsText" text="No aceptable o aceptable con control específico">
      <formula>NOT(ISERROR(SEARCH("No aceptable o aceptable con control específico",AD11)))</formula>
    </cfRule>
    <cfRule type="containsText" dxfId="2256" priority="172" stopIfTrue="1" operator="containsText" text="No aceptable">
      <formula>NOT(ISERROR(SEARCH("No aceptable",AD11)))</formula>
    </cfRule>
    <cfRule type="containsText" dxfId="2255" priority="173" stopIfTrue="1" operator="containsText" text="No Aceptable o aceptable con control específico">
      <formula>NOT(ISERROR(SEARCH("No Aceptable o aceptable con control específico",AD11)))</formula>
    </cfRule>
  </conditionalFormatting>
  <conditionalFormatting sqref="AD11">
    <cfRule type="cellIs" dxfId="2254" priority="174" stopIfTrue="1" operator="equal">
      <formula>"Aceptable"</formula>
    </cfRule>
    <cfRule type="cellIs" dxfId="2253" priority="175" stopIfTrue="1" operator="equal">
      <formula>"No aceptable"</formula>
    </cfRule>
  </conditionalFormatting>
  <conditionalFormatting sqref="AD12">
    <cfRule type="cellIs" dxfId="2252" priority="166" stopIfTrue="1" operator="equal">
      <formula>"Aceptable"</formula>
    </cfRule>
    <cfRule type="cellIs" dxfId="2251" priority="167" stopIfTrue="1" operator="equal">
      <formula>"No aceptable"</formula>
    </cfRule>
  </conditionalFormatting>
  <conditionalFormatting sqref="AD12">
    <cfRule type="containsText" dxfId="2250" priority="163" stopIfTrue="1" operator="containsText" text="No aceptable o aceptable con control específico">
      <formula>NOT(ISERROR(SEARCH("No aceptable o aceptable con control específico",AD12)))</formula>
    </cfRule>
    <cfRule type="containsText" dxfId="2249" priority="164" stopIfTrue="1" operator="containsText" text="No aceptable">
      <formula>NOT(ISERROR(SEARCH("No aceptable",AD12)))</formula>
    </cfRule>
    <cfRule type="containsText" dxfId="2248" priority="165" stopIfTrue="1" operator="containsText" text="No Aceptable o aceptable con control específico">
      <formula>NOT(ISERROR(SEARCH("No Aceptable o aceptable con control específico",AD12)))</formula>
    </cfRule>
  </conditionalFormatting>
  <conditionalFormatting sqref="AD22">
    <cfRule type="cellIs" dxfId="2247" priority="158" stopIfTrue="1" operator="equal">
      <formula>"Aceptable"</formula>
    </cfRule>
    <cfRule type="cellIs" dxfId="2246" priority="159" stopIfTrue="1" operator="equal">
      <formula>"No aceptable"</formula>
    </cfRule>
  </conditionalFormatting>
  <conditionalFormatting sqref="AD22">
    <cfRule type="containsText" dxfId="2245" priority="155" stopIfTrue="1" operator="containsText" text="No aceptable o aceptable con control específico">
      <formula>NOT(ISERROR(SEARCH("No aceptable o aceptable con control específico",AD22)))</formula>
    </cfRule>
    <cfRule type="containsText" dxfId="2244" priority="156" stopIfTrue="1" operator="containsText" text="No aceptable">
      <formula>NOT(ISERROR(SEARCH("No aceptable",AD22)))</formula>
    </cfRule>
    <cfRule type="containsText" dxfId="2243" priority="157" stopIfTrue="1" operator="containsText" text="No Aceptable o aceptable con control específico">
      <formula>NOT(ISERROR(SEARCH("No Aceptable o aceptable con control específico",AD22)))</formula>
    </cfRule>
  </conditionalFormatting>
  <conditionalFormatting sqref="AD23">
    <cfRule type="cellIs" dxfId="2242" priority="150" stopIfTrue="1" operator="equal">
      <formula>"Aceptable"</formula>
    </cfRule>
    <cfRule type="cellIs" dxfId="2241" priority="151" stopIfTrue="1" operator="equal">
      <formula>"No aceptable"</formula>
    </cfRule>
  </conditionalFormatting>
  <conditionalFormatting sqref="AD23">
    <cfRule type="containsText" dxfId="2240" priority="147" stopIfTrue="1" operator="containsText" text="No aceptable o aceptable con control específico">
      <formula>NOT(ISERROR(SEARCH("No aceptable o aceptable con control específico",AD23)))</formula>
    </cfRule>
    <cfRule type="containsText" dxfId="2239" priority="148" stopIfTrue="1" operator="containsText" text="No aceptable">
      <formula>NOT(ISERROR(SEARCH("No aceptable",AD23)))</formula>
    </cfRule>
    <cfRule type="containsText" dxfId="2238" priority="149" stopIfTrue="1" operator="containsText" text="No Aceptable o aceptable con control específico">
      <formula>NOT(ISERROR(SEARCH("No Aceptable o aceptable con control específico",AD23)))</formula>
    </cfRule>
  </conditionalFormatting>
  <conditionalFormatting sqref="AD13">
    <cfRule type="cellIs" dxfId="2237" priority="142" stopIfTrue="1" operator="equal">
      <formula>"Aceptable"</formula>
    </cfRule>
    <cfRule type="cellIs" dxfId="2236" priority="143" stopIfTrue="1" operator="equal">
      <formula>"No aceptable"</formula>
    </cfRule>
  </conditionalFormatting>
  <conditionalFormatting sqref="AD13">
    <cfRule type="containsText" dxfId="2235" priority="139" stopIfTrue="1" operator="containsText" text="No aceptable o aceptable con control específico">
      <formula>NOT(ISERROR(SEARCH("No aceptable o aceptable con control específico",AD13)))</formula>
    </cfRule>
    <cfRule type="containsText" dxfId="2234" priority="140" stopIfTrue="1" operator="containsText" text="No aceptable">
      <formula>NOT(ISERROR(SEARCH("No aceptable",AD13)))</formula>
    </cfRule>
    <cfRule type="containsText" dxfId="2233" priority="141" stopIfTrue="1" operator="containsText" text="No Aceptable o aceptable con control específico">
      <formula>NOT(ISERROR(SEARCH("No Aceptable o aceptable con control específico",AD13)))</formula>
    </cfRule>
  </conditionalFormatting>
  <conditionalFormatting sqref="AD24">
    <cfRule type="cellIs" dxfId="2232" priority="134" stopIfTrue="1" operator="equal">
      <formula>"Aceptable"</formula>
    </cfRule>
    <cfRule type="cellIs" dxfId="2231" priority="135" stopIfTrue="1" operator="equal">
      <formula>"No aceptable"</formula>
    </cfRule>
  </conditionalFormatting>
  <conditionalFormatting sqref="AD24">
    <cfRule type="containsText" dxfId="2230" priority="131" stopIfTrue="1" operator="containsText" text="No aceptable o aceptable con control específico">
      <formula>NOT(ISERROR(SEARCH("No aceptable o aceptable con control específico",AD24)))</formula>
    </cfRule>
    <cfRule type="containsText" dxfId="2229" priority="132" stopIfTrue="1" operator="containsText" text="No aceptable">
      <formula>NOT(ISERROR(SEARCH("No aceptable",AD24)))</formula>
    </cfRule>
    <cfRule type="containsText" dxfId="2228" priority="133" stopIfTrue="1" operator="containsText" text="No Aceptable o aceptable con control específico">
      <formula>NOT(ISERROR(SEARCH("No Aceptable o aceptable con control específico",AD24)))</formula>
    </cfRule>
  </conditionalFormatting>
  <conditionalFormatting sqref="AD26">
    <cfRule type="containsText" dxfId="2227" priority="118" stopIfTrue="1" operator="containsText" text="No aceptable o aceptable con control específico">
      <formula>NOT(ISERROR(SEARCH("No aceptable o aceptable con control específico",AD26)))</formula>
    </cfRule>
    <cfRule type="containsText" dxfId="2226" priority="119" stopIfTrue="1" operator="containsText" text="No aceptable">
      <formula>NOT(ISERROR(SEARCH("No aceptable",AD26)))</formula>
    </cfRule>
    <cfRule type="containsText" dxfId="2225" priority="120" stopIfTrue="1" operator="containsText" text="No Aceptable o aceptable con control específico">
      <formula>NOT(ISERROR(SEARCH("No Aceptable o aceptable con control específico",AD26)))</formula>
    </cfRule>
  </conditionalFormatting>
  <conditionalFormatting sqref="AD26">
    <cfRule type="cellIs" dxfId="2224" priority="121" stopIfTrue="1" operator="equal">
      <formula>"Aceptable"</formula>
    </cfRule>
    <cfRule type="cellIs" dxfId="2223" priority="122" stopIfTrue="1" operator="equal">
      <formula>"No aceptable"</formula>
    </cfRule>
  </conditionalFormatting>
  <conditionalFormatting sqref="AD17">
    <cfRule type="containsText" dxfId="2222" priority="113" stopIfTrue="1" operator="containsText" text="No aceptable o aceptable con control específico">
      <formula>NOT(ISERROR(SEARCH("No aceptable o aceptable con control específico",AD17)))</formula>
    </cfRule>
    <cfRule type="containsText" dxfId="2221" priority="114" stopIfTrue="1" operator="containsText" text="No aceptable">
      <formula>NOT(ISERROR(SEARCH("No aceptable",AD17)))</formula>
    </cfRule>
    <cfRule type="containsText" dxfId="2220" priority="115" stopIfTrue="1" operator="containsText" text="No Aceptable o aceptable con control específico">
      <formula>NOT(ISERROR(SEARCH("No Aceptable o aceptable con control específico",AD17)))</formula>
    </cfRule>
  </conditionalFormatting>
  <conditionalFormatting sqref="AD17">
    <cfRule type="cellIs" dxfId="2219" priority="116" stopIfTrue="1" operator="equal">
      <formula>"Aceptable"</formula>
    </cfRule>
    <cfRule type="cellIs" dxfId="2218" priority="117" stopIfTrue="1" operator="equal">
      <formula>"No aceptable"</formula>
    </cfRule>
  </conditionalFormatting>
  <conditionalFormatting sqref="AB23:AB28">
    <cfRule type="cellIs" dxfId="2217" priority="102" stopIfTrue="1" operator="equal">
      <formula>"I"</formula>
    </cfRule>
    <cfRule type="cellIs" dxfId="2216" priority="103" stopIfTrue="1" operator="equal">
      <formula>"II"</formula>
    </cfRule>
    <cfRule type="cellIs" dxfId="2215" priority="104" stopIfTrue="1" operator="between">
      <formula>"III"</formula>
      <formula>"IV"</formula>
    </cfRule>
  </conditionalFormatting>
  <conditionalFormatting sqref="AE15">
    <cfRule type="cellIs" dxfId="2214" priority="99" stopIfTrue="1" operator="equal">
      <formula>"I"</formula>
    </cfRule>
    <cfRule type="cellIs" dxfId="2213" priority="100" stopIfTrue="1" operator="equal">
      <formula>"II"</formula>
    </cfRule>
    <cfRule type="cellIs" dxfId="2212" priority="101" stopIfTrue="1" operator="between">
      <formula>"III"</formula>
      <formula>"IV"</formula>
    </cfRule>
  </conditionalFormatting>
  <conditionalFormatting sqref="AE15">
    <cfRule type="cellIs" dxfId="2211" priority="97" stopIfTrue="1" operator="equal">
      <formula>"Aceptable"</formula>
    </cfRule>
    <cfRule type="cellIs" dxfId="2210" priority="98" stopIfTrue="1" operator="equal">
      <formula>"No aceptable"</formula>
    </cfRule>
  </conditionalFormatting>
  <conditionalFormatting sqref="AB15:AD15">
    <cfRule type="cellIs" dxfId="2209" priority="94" stopIfTrue="1" operator="equal">
      <formula>"I"</formula>
    </cfRule>
    <cfRule type="cellIs" dxfId="2208" priority="95" stopIfTrue="1" operator="equal">
      <formula>"II"</formula>
    </cfRule>
    <cfRule type="cellIs" dxfId="2207" priority="96" stopIfTrue="1" operator="between">
      <formula>"III"</formula>
      <formula>"IV"</formula>
    </cfRule>
  </conditionalFormatting>
  <conditionalFormatting sqref="AD15">
    <cfRule type="cellIs" dxfId="2206" priority="92" stopIfTrue="1" operator="equal">
      <formula>"Aceptable"</formula>
    </cfRule>
    <cfRule type="cellIs" dxfId="2205" priority="93" stopIfTrue="1" operator="equal">
      <formula>"No aceptable"</formula>
    </cfRule>
  </conditionalFormatting>
  <conditionalFormatting sqref="AD15">
    <cfRule type="containsText" dxfId="2204" priority="89" stopIfTrue="1" operator="containsText" text="No aceptable o aceptable con control específico">
      <formula>NOT(ISERROR(SEARCH("No aceptable o aceptable con control específico",AD15)))</formula>
    </cfRule>
    <cfRule type="containsText" dxfId="2203" priority="90" stopIfTrue="1" operator="containsText" text="No aceptable">
      <formula>NOT(ISERROR(SEARCH("No aceptable",AD15)))</formula>
    </cfRule>
    <cfRule type="containsText" dxfId="2202" priority="91" stopIfTrue="1" operator="containsText" text="No Aceptable o aceptable con control específico">
      <formula>NOT(ISERROR(SEARCH("No Aceptable o aceptable con control específico",AD15)))</formula>
    </cfRule>
  </conditionalFormatting>
  <conditionalFormatting sqref="AE11:AE13">
    <cfRule type="cellIs" dxfId="2201" priority="86" stopIfTrue="1" operator="equal">
      <formula>"I"</formula>
    </cfRule>
    <cfRule type="cellIs" dxfId="2200" priority="87" stopIfTrue="1" operator="equal">
      <formula>"II"</formula>
    </cfRule>
    <cfRule type="cellIs" dxfId="2199" priority="88" stopIfTrue="1" operator="between">
      <formula>"III"</formula>
      <formula>"IV"</formula>
    </cfRule>
  </conditionalFormatting>
  <conditionalFormatting sqref="AE11:AE13">
    <cfRule type="cellIs" dxfId="2198" priority="84" stopIfTrue="1" operator="equal">
      <formula>"Aceptable"</formula>
    </cfRule>
    <cfRule type="cellIs" dxfId="2197" priority="85" stopIfTrue="1" operator="equal">
      <formula>"No aceptable"</formula>
    </cfRule>
  </conditionalFormatting>
  <conditionalFormatting sqref="AE25 AE27">
    <cfRule type="cellIs" dxfId="2196" priority="81" stopIfTrue="1" operator="equal">
      <formula>"I"</formula>
    </cfRule>
    <cfRule type="cellIs" dxfId="2195" priority="82" stopIfTrue="1" operator="equal">
      <formula>"II"</formula>
    </cfRule>
    <cfRule type="cellIs" dxfId="2194" priority="83" stopIfTrue="1" operator="between">
      <formula>"III"</formula>
      <formula>"IV"</formula>
    </cfRule>
  </conditionalFormatting>
  <conditionalFormatting sqref="AE25 AE27">
    <cfRule type="cellIs" dxfId="2193" priority="79" stopIfTrue="1" operator="equal">
      <formula>"Aceptable"</formula>
    </cfRule>
    <cfRule type="cellIs" dxfId="2192" priority="80" stopIfTrue="1" operator="equal">
      <formula>"No aceptable"</formula>
    </cfRule>
  </conditionalFormatting>
  <conditionalFormatting sqref="AE24">
    <cfRule type="cellIs" dxfId="2191" priority="77" stopIfTrue="1" operator="equal">
      <formula>"Aceptable"</formula>
    </cfRule>
    <cfRule type="cellIs" dxfId="2190" priority="78" stopIfTrue="1" operator="equal">
      <formula>"No aceptable"</formula>
    </cfRule>
  </conditionalFormatting>
  <conditionalFormatting sqref="AE23">
    <cfRule type="cellIs" dxfId="2189" priority="74" stopIfTrue="1" operator="equal">
      <formula>"I"</formula>
    </cfRule>
    <cfRule type="cellIs" dxfId="2188" priority="75" stopIfTrue="1" operator="equal">
      <formula>"II"</formula>
    </cfRule>
    <cfRule type="cellIs" dxfId="2187" priority="76" stopIfTrue="1" operator="between">
      <formula>"III"</formula>
      <formula>"IV"</formula>
    </cfRule>
  </conditionalFormatting>
  <conditionalFormatting sqref="AE23">
    <cfRule type="cellIs" dxfId="2186" priority="72" stopIfTrue="1" operator="equal">
      <formula>"Aceptable"</formula>
    </cfRule>
    <cfRule type="cellIs" dxfId="2185" priority="73" stopIfTrue="1" operator="equal">
      <formula>"No aceptable"</formula>
    </cfRule>
  </conditionalFormatting>
  <conditionalFormatting sqref="AE22">
    <cfRule type="cellIs" dxfId="2184" priority="59" stopIfTrue="1" operator="equal">
      <formula>"I"</formula>
    </cfRule>
    <cfRule type="cellIs" dxfId="2183" priority="60" stopIfTrue="1" operator="equal">
      <formula>"II"</formula>
    </cfRule>
    <cfRule type="cellIs" dxfId="2182" priority="61" stopIfTrue="1" operator="between">
      <formula>"III"</formula>
      <formula>"IV"</formula>
    </cfRule>
  </conditionalFormatting>
  <conditionalFormatting sqref="AE22">
    <cfRule type="cellIs" dxfId="2181" priority="57" stopIfTrue="1" operator="equal">
      <formula>"Aceptable"</formula>
    </cfRule>
    <cfRule type="cellIs" dxfId="2180" priority="58" stopIfTrue="1" operator="equal">
      <formula>"No aceptable"</formula>
    </cfRule>
  </conditionalFormatting>
  <conditionalFormatting sqref="AE20">
    <cfRule type="cellIs" dxfId="2179" priority="54" stopIfTrue="1" operator="equal">
      <formula>"I"</formula>
    </cfRule>
    <cfRule type="cellIs" dxfId="2178" priority="55" stopIfTrue="1" operator="equal">
      <formula>"II"</formula>
    </cfRule>
    <cfRule type="cellIs" dxfId="2177" priority="56" stopIfTrue="1" operator="between">
      <formula>"III"</formula>
      <formula>"IV"</formula>
    </cfRule>
  </conditionalFormatting>
  <conditionalFormatting sqref="AE20">
    <cfRule type="cellIs" dxfId="2176" priority="52" stopIfTrue="1" operator="equal">
      <formula>"Aceptable"</formula>
    </cfRule>
    <cfRule type="cellIs" dxfId="2175" priority="53" stopIfTrue="1" operator="equal">
      <formula>"No aceptable"</formula>
    </cfRule>
  </conditionalFormatting>
  <conditionalFormatting sqref="AE18">
    <cfRule type="cellIs" dxfId="2174" priority="49" stopIfTrue="1" operator="equal">
      <formula>"I"</formula>
    </cfRule>
    <cfRule type="cellIs" dxfId="2173" priority="50" stopIfTrue="1" operator="equal">
      <formula>"II"</formula>
    </cfRule>
    <cfRule type="cellIs" dxfId="2172" priority="51" stopIfTrue="1" operator="between">
      <formula>"III"</formula>
      <formula>"IV"</formula>
    </cfRule>
  </conditionalFormatting>
  <conditionalFormatting sqref="AE18">
    <cfRule type="cellIs" dxfId="2171" priority="47" stopIfTrue="1" operator="equal">
      <formula>"Aceptable"</formula>
    </cfRule>
    <cfRule type="cellIs" dxfId="2170" priority="48" stopIfTrue="1" operator="equal">
      <formula>"No aceptable"</formula>
    </cfRule>
  </conditionalFormatting>
  <conditionalFormatting sqref="AE19">
    <cfRule type="cellIs" dxfId="2169" priority="44" stopIfTrue="1" operator="equal">
      <formula>"I"</formula>
    </cfRule>
    <cfRule type="cellIs" dxfId="2168" priority="45" stopIfTrue="1" operator="equal">
      <formula>"II"</formula>
    </cfRule>
    <cfRule type="cellIs" dxfId="2167" priority="46" stopIfTrue="1" operator="between">
      <formula>"III"</formula>
      <formula>"IV"</formula>
    </cfRule>
  </conditionalFormatting>
  <conditionalFormatting sqref="AE19">
    <cfRule type="cellIs" dxfId="2166" priority="42" stopIfTrue="1" operator="equal">
      <formula>"Aceptable"</formula>
    </cfRule>
    <cfRule type="cellIs" dxfId="2165" priority="43" stopIfTrue="1" operator="equal">
      <formula>"No aceptable"</formula>
    </cfRule>
  </conditionalFormatting>
  <conditionalFormatting sqref="AB21:AD21">
    <cfRule type="cellIs" dxfId="2164" priority="39" stopIfTrue="1" operator="equal">
      <formula>"I"</formula>
    </cfRule>
    <cfRule type="cellIs" dxfId="2163" priority="40" stopIfTrue="1" operator="equal">
      <formula>"II"</formula>
    </cfRule>
    <cfRule type="cellIs" dxfId="2162" priority="41" stopIfTrue="1" operator="between">
      <formula>"III"</formula>
      <formula>"IV"</formula>
    </cfRule>
  </conditionalFormatting>
  <conditionalFormatting sqref="AD21">
    <cfRule type="cellIs" dxfId="2161" priority="37" stopIfTrue="1" operator="equal">
      <formula>"Aceptable"</formula>
    </cfRule>
    <cfRule type="cellIs" dxfId="2160" priority="38" stopIfTrue="1" operator="equal">
      <formula>"No aceptable"</formula>
    </cfRule>
  </conditionalFormatting>
  <conditionalFormatting sqref="AD21">
    <cfRule type="containsText" dxfId="2159" priority="34" stopIfTrue="1" operator="containsText" text="No aceptable o aceptable con control específico">
      <formula>NOT(ISERROR(SEARCH("No aceptable o aceptable con control específico",AD21)))</formula>
    </cfRule>
    <cfRule type="containsText" dxfId="2158" priority="35" stopIfTrue="1" operator="containsText" text="No aceptable">
      <formula>NOT(ISERROR(SEARCH("No aceptable",AD21)))</formula>
    </cfRule>
    <cfRule type="containsText" dxfId="2157" priority="36" stopIfTrue="1" operator="containsText" text="No Aceptable o aceptable con control específico">
      <formula>NOT(ISERROR(SEARCH("No Aceptable o aceptable con control específico",AD21)))</formula>
    </cfRule>
  </conditionalFormatting>
  <conditionalFormatting sqref="AB16:AC16">
    <cfRule type="cellIs" dxfId="2156" priority="31" stopIfTrue="1" operator="equal">
      <formula>"I"</formula>
    </cfRule>
    <cfRule type="cellIs" dxfId="2155" priority="32" stopIfTrue="1" operator="equal">
      <formula>"II"</formula>
    </cfRule>
    <cfRule type="cellIs" dxfId="2154" priority="33" stopIfTrue="1" operator="between">
      <formula>"III"</formula>
      <formula>"IV"</formula>
    </cfRule>
  </conditionalFormatting>
  <conditionalFormatting sqref="AD16">
    <cfRule type="cellIs" dxfId="2153" priority="28" stopIfTrue="1" operator="equal">
      <formula>"I"</formula>
    </cfRule>
    <cfRule type="cellIs" dxfId="2152" priority="29" stopIfTrue="1" operator="equal">
      <formula>"II"</formula>
    </cfRule>
    <cfRule type="cellIs" dxfId="2151" priority="30" stopIfTrue="1" operator="between">
      <formula>"III"</formula>
      <formula>"IV"</formula>
    </cfRule>
  </conditionalFormatting>
  <conditionalFormatting sqref="AD16">
    <cfRule type="cellIs" dxfId="2150" priority="26" stopIfTrue="1" operator="equal">
      <formula>"Aceptable"</formula>
    </cfRule>
    <cfRule type="cellIs" dxfId="2149" priority="27" stopIfTrue="1" operator="equal">
      <formula>"No aceptable"</formula>
    </cfRule>
  </conditionalFormatting>
  <conditionalFormatting sqref="AD16">
    <cfRule type="containsText" dxfId="2148" priority="23" stopIfTrue="1" operator="containsText" text="No aceptable o aceptable con control específico">
      <formula>NOT(ISERROR(SEARCH("No aceptable o aceptable con control específico",AD16)))</formula>
    </cfRule>
    <cfRule type="containsText" dxfId="2147" priority="24" stopIfTrue="1" operator="containsText" text="No aceptable">
      <formula>NOT(ISERROR(SEARCH("No aceptable",AD16)))</formula>
    </cfRule>
    <cfRule type="containsText" dxfId="2146" priority="25" stopIfTrue="1" operator="containsText" text="No Aceptable o aceptable con control específico">
      <formula>NOT(ISERROR(SEARCH("No Aceptable o aceptable con control específico",AD16)))</formula>
    </cfRule>
  </conditionalFormatting>
  <conditionalFormatting sqref="AD16">
    <cfRule type="containsText" dxfId="2145" priority="21" stopIfTrue="1" operator="containsText" text="No aceptable">
      <formula>NOT(ISERROR(SEARCH("No aceptable",AD16)))</formula>
    </cfRule>
    <cfRule type="containsText" dxfId="2144" priority="22" stopIfTrue="1" operator="containsText" text="No Aceptable o aceptable con control específico">
      <formula>NOT(ISERROR(SEARCH("No Aceptable o aceptable con control específico",AD16)))</formula>
    </cfRule>
  </conditionalFormatting>
  <conditionalFormatting sqref="AE26">
    <cfRule type="cellIs" dxfId="2143" priority="8" stopIfTrue="1" operator="equal">
      <formula>"I"</formula>
    </cfRule>
    <cfRule type="cellIs" dxfId="2142" priority="9" stopIfTrue="1" operator="equal">
      <formula>"II"</formula>
    </cfRule>
    <cfRule type="cellIs" dxfId="2141" priority="10" stopIfTrue="1" operator="between">
      <formula>"III"</formula>
      <formula>"IV"</formula>
    </cfRule>
  </conditionalFormatting>
  <conditionalFormatting sqref="AE26">
    <cfRule type="cellIs" dxfId="2140" priority="6" stopIfTrue="1" operator="equal">
      <formula>"Aceptable"</formula>
    </cfRule>
    <cfRule type="cellIs" dxfId="2139" priority="7" stopIfTrue="1" operator="equal">
      <formula>"No aceptable"</formula>
    </cfRule>
  </conditionalFormatting>
  <conditionalFormatting sqref="AE21">
    <cfRule type="cellIs" dxfId="2138" priority="13" stopIfTrue="1" operator="equal">
      <formula>"I"</formula>
    </cfRule>
    <cfRule type="cellIs" dxfId="2137" priority="14" stopIfTrue="1" operator="equal">
      <formula>"II"</formula>
    </cfRule>
    <cfRule type="cellIs" dxfId="2136" priority="15" stopIfTrue="1" operator="between">
      <formula>"III"</formula>
      <formula>"IV"</formula>
    </cfRule>
  </conditionalFormatting>
  <conditionalFormatting sqref="AE21">
    <cfRule type="cellIs" dxfId="2135" priority="11" stopIfTrue="1" operator="equal">
      <formula>"Aceptable"</formula>
    </cfRule>
    <cfRule type="cellIs" dxfId="2134" priority="12" stopIfTrue="1" operator="equal">
      <formula>"No aceptable"</formula>
    </cfRule>
  </conditionalFormatting>
  <conditionalFormatting sqref="AE28">
    <cfRule type="cellIs" dxfId="2133" priority="3" stopIfTrue="1" operator="equal">
      <formula>"I"</formula>
    </cfRule>
    <cfRule type="cellIs" dxfId="2132" priority="4" stopIfTrue="1" operator="equal">
      <formula>"II"</formula>
    </cfRule>
    <cfRule type="cellIs" dxfId="2131" priority="5" stopIfTrue="1" operator="between">
      <formula>"III"</formula>
      <formula>"IV"</formula>
    </cfRule>
  </conditionalFormatting>
  <conditionalFormatting sqref="AE28">
    <cfRule type="cellIs" dxfId="2130" priority="1" stopIfTrue="1" operator="equal">
      <formula>"Aceptable"</formula>
    </cfRule>
    <cfRule type="cellIs" dxfId="2129"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8" xr:uid="{00000000-0002-0000-1000-000000000000}">
      <formula1>"100,60,25,10"</formula1>
    </dataValidation>
    <dataValidation type="list" allowBlank="1" showInputMessage="1" prompt="4 = Continua_x000a_3 = Frecuente_x000a_2 = Ocasional_x000a_1 = Esporádica" sqref="V11:V28" xr:uid="{00000000-0002-0000-1000-000001000000}">
      <formula1>"4, 3, 2, 1"</formula1>
    </dataValidation>
    <dataValidation type="list" allowBlank="1" showInputMessage="1" showErrorMessage="1" prompt="10 = Muy Alto_x000a_6 = Alto_x000a_2 = Medio_x000a_0 = Bajo" sqref="U11:U28" xr:uid="{00000000-0002-0000-1000-000002000000}">
      <formula1>"10, 6, 2, 0, "</formula1>
    </dataValidation>
    <dataValidation allowBlank="1" sqref="AA11:AA28" xr:uid="{00000000-0002-0000-1000-000003000000}"/>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BL26"/>
  <sheetViews>
    <sheetView topLeftCell="S15" zoomScale="98" zoomScaleNormal="98" workbookViewId="0">
      <selection activeCell="AF18" sqref="AF18"/>
    </sheetView>
  </sheetViews>
  <sheetFormatPr baseColWidth="10" defaultRowHeight="49.5" customHeight="1" x14ac:dyDescent="0.2"/>
  <cols>
    <col min="1" max="1" width="1.85546875" customWidth="1"/>
    <col min="2" max="2" width="5.7109375" customWidth="1"/>
    <col min="3" max="3" width="7.5703125" customWidth="1"/>
    <col min="4" max="4" width="6.42578125" customWidth="1"/>
    <col min="5" max="5" width="6.140625" customWidth="1"/>
    <col min="6" max="6" width="5.28515625" customWidth="1"/>
    <col min="7" max="7" width="8.28515625" customWidth="1"/>
    <col min="8" max="8" width="13.7109375" customWidth="1"/>
    <col min="9" max="11" width="19.28515625" customWidth="1"/>
    <col min="12" max="15" width="5.140625" customWidth="1"/>
    <col min="16" max="16" width="16.7109375" customWidth="1"/>
    <col min="17" max="17" width="5.7109375" customWidth="1"/>
    <col min="18" max="20" width="23.28515625" customWidth="1"/>
    <col min="21" max="21" width="5" customWidth="1"/>
    <col min="22" max="22" width="5.42578125" customWidth="1"/>
    <col min="23" max="23" width="8.140625" customWidth="1"/>
    <col min="24" max="24" width="6.7109375" customWidth="1"/>
    <col min="25" max="25" width="12.28515625" customWidth="1"/>
    <col min="26" max="26" width="7.7109375" customWidth="1"/>
    <col min="27" max="27" width="8.140625" customWidth="1"/>
    <col min="28" max="28" width="7.28515625" customWidth="1"/>
    <col min="29" max="29" width="15.7109375" customWidth="1"/>
    <col min="30" max="30" width="12.7109375" customWidth="1"/>
    <col min="31" max="31" width="20.28515625" bestFit="1" customWidth="1"/>
    <col min="32" max="32" width="10.42578125" customWidth="1"/>
    <col min="33" max="33" width="12.42578125" customWidth="1"/>
    <col min="34" max="34" width="11" customWidth="1"/>
    <col min="35" max="35" width="18.140625" customWidth="1"/>
    <col min="36" max="36" width="9.42578125" customWidth="1"/>
    <col min="37" max="37" width="12.28515625" customWidth="1"/>
  </cols>
  <sheetData>
    <row r="1" spans="1:64" s="3" customFormat="1" ht="27"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1:64" s="3" customFormat="1" ht="27"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1:64" s="3" customFormat="1" ht="27"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1:64" s="3" customFormat="1" ht="27" customHeight="1" x14ac:dyDescent="0.3">
      <c r="E4" s="4"/>
      <c r="H4" s="5"/>
      <c r="AF4" s="4"/>
      <c r="AG4" s="4"/>
      <c r="AH4" s="4"/>
      <c r="AJ4" s="5"/>
    </row>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84.75" customHeight="1" x14ac:dyDescent="0.35">
      <c r="A11" s="34"/>
      <c r="B11" s="283" t="s">
        <v>210</v>
      </c>
      <c r="C11" s="283" t="s">
        <v>234</v>
      </c>
      <c r="D11" s="283" t="s">
        <v>275</v>
      </c>
      <c r="E11" s="291" t="s">
        <v>249</v>
      </c>
      <c r="F11" s="291" t="s">
        <v>166</v>
      </c>
      <c r="G11" s="31" t="s">
        <v>42</v>
      </c>
      <c r="H11" s="240" t="s">
        <v>36</v>
      </c>
      <c r="I11" s="175" t="s">
        <v>46</v>
      </c>
      <c r="J11" s="176" t="s">
        <v>354</v>
      </c>
      <c r="K11" s="176" t="s">
        <v>355</v>
      </c>
      <c r="L11" s="177">
        <v>26</v>
      </c>
      <c r="M11" s="178">
        <v>100</v>
      </c>
      <c r="N11" s="177">
        <v>0</v>
      </c>
      <c r="O11" s="177">
        <f>SUM(L11:N11)</f>
        <v>126</v>
      </c>
      <c r="P11" s="176" t="s">
        <v>356</v>
      </c>
      <c r="Q11" s="179">
        <v>8</v>
      </c>
      <c r="R11" s="176" t="s">
        <v>603</v>
      </c>
      <c r="S11" s="176" t="s">
        <v>358</v>
      </c>
      <c r="T11" s="176" t="s">
        <v>357</v>
      </c>
      <c r="U11" s="180">
        <v>2</v>
      </c>
      <c r="V11" s="180">
        <v>4</v>
      </c>
      <c r="W11" s="180">
        <f>V11*U11</f>
        <v>8</v>
      </c>
      <c r="X11" s="181" t="str">
        <f>+IF(AND(U11*V11&gt;=24,U11*V11&lt;=40),"MA",IF(AND(U11*V11&gt;=10,U11*V11&lt;=20),"A",IF(AND(U11*V11&gt;=6,U11*V11&lt;=8),"M",IF(AND(U11*V11&gt;=0,U11*V11&lt;=4),"B",""))))</f>
        <v>M</v>
      </c>
      <c r="Y11" s="184"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75" t="s">
        <v>56</v>
      </c>
      <c r="AF11" s="179" t="s">
        <v>34</v>
      </c>
      <c r="AG11" s="179" t="s">
        <v>34</v>
      </c>
      <c r="AH11" s="179" t="s">
        <v>363</v>
      </c>
      <c r="AI11" s="175" t="s">
        <v>359</v>
      </c>
      <c r="AJ11" s="179" t="s">
        <v>34</v>
      </c>
      <c r="AK11" s="179"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84.75" customHeight="1" x14ac:dyDescent="0.35">
      <c r="A12" s="35"/>
      <c r="B12" s="264"/>
      <c r="C12" s="264"/>
      <c r="D12" s="264"/>
      <c r="E12" s="292"/>
      <c r="F12" s="292"/>
      <c r="G12" s="31" t="s">
        <v>42</v>
      </c>
      <c r="H12" s="244"/>
      <c r="I12" s="179" t="s">
        <v>371</v>
      </c>
      <c r="J12" s="179" t="s">
        <v>372</v>
      </c>
      <c r="K12" s="187" t="s">
        <v>373</v>
      </c>
      <c r="L12" s="177">
        <v>26</v>
      </c>
      <c r="M12" s="177">
        <v>83</v>
      </c>
      <c r="N12" s="177">
        <v>0</v>
      </c>
      <c r="O12" s="177">
        <f>SUM(L12:N12)</f>
        <v>109</v>
      </c>
      <c r="P12" s="187" t="s">
        <v>374</v>
      </c>
      <c r="Q12" s="179">
        <v>8</v>
      </c>
      <c r="R12" s="187" t="s">
        <v>604</v>
      </c>
      <c r="S12" s="187" t="s">
        <v>375</v>
      </c>
      <c r="T12" s="187" t="s">
        <v>376</v>
      </c>
      <c r="U12" s="180">
        <v>2</v>
      </c>
      <c r="V12" s="180">
        <v>4</v>
      </c>
      <c r="W12" s="180">
        <f>V12*U12</f>
        <v>8</v>
      </c>
      <c r="X12" s="181" t="str">
        <f>+IF(AND(U12*V12&gt;=24,U12*V12&lt;=40),"MA",IF(AND(U12*V12&gt;=10,U12*V12&lt;=20),"A",IF(AND(U12*V12&gt;=6,U12*V12&lt;=8),"M",IF(AND(U12*V12&gt;=0,U12*V12&lt;=4),"B",""))))</f>
        <v>M</v>
      </c>
      <c r="Y12" s="184"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10</v>
      </c>
      <c r="AA12" s="180">
        <f>W12*Z12</f>
        <v>80</v>
      </c>
      <c r="AB12" s="183" t="str">
        <f t="shared" ref="AB12:AB25" si="0">+IF(AND(U12*V12*Z12&gt;=600,U12*V12*Z12&lt;=4000),"I",IF(AND(U12*V12*Z12&gt;=150,U12*V12*Z12&lt;=500),"II",IF(AND(U12*V12*Z12&gt;=40,U12*V12*Z12&lt;=120),"III",IF(AND(U12*V12*Z12&gt;=0,U12*V12*Z12&lt;=20),"IV",""))))</f>
        <v>III</v>
      </c>
      <c r="AC12" s="184"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+IF(AB12="I","No aceptable",IF(AB12="II","No aceptable o aceptable con control específico",IF(AB12="III","Aceptable",IF(AB12="IV","Aceptable",""))))</f>
        <v>Aceptable</v>
      </c>
      <c r="AE12" s="175" t="s">
        <v>377</v>
      </c>
      <c r="AF12" s="179" t="s">
        <v>34</v>
      </c>
      <c r="AG12" s="179" t="s">
        <v>37</v>
      </c>
      <c r="AH12" s="179" t="s">
        <v>34</v>
      </c>
      <c r="AI12" s="175" t="s">
        <v>378</v>
      </c>
      <c r="AJ12" s="179" t="s">
        <v>34</v>
      </c>
      <c r="AK12" s="179"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84.75" customHeight="1" x14ac:dyDescent="0.35">
      <c r="A13" s="35"/>
      <c r="B13" s="264"/>
      <c r="C13" s="264"/>
      <c r="D13" s="264"/>
      <c r="E13" s="292"/>
      <c r="F13" s="292"/>
      <c r="G13" s="31" t="s">
        <v>42</v>
      </c>
      <c r="H13" s="241"/>
      <c r="I13" s="175" t="s">
        <v>120</v>
      </c>
      <c r="J13" s="176" t="s">
        <v>360</v>
      </c>
      <c r="K13" s="187" t="s">
        <v>361</v>
      </c>
      <c r="L13" s="177">
        <v>26</v>
      </c>
      <c r="M13" s="178">
        <v>83</v>
      </c>
      <c r="N13" s="177">
        <v>0</v>
      </c>
      <c r="O13" s="177">
        <f t="shared" ref="O13:O25" si="1">SUM(L13:N13)</f>
        <v>109</v>
      </c>
      <c r="P13" s="176" t="s">
        <v>356</v>
      </c>
      <c r="Q13" s="179">
        <v>8</v>
      </c>
      <c r="R13" s="187" t="s">
        <v>362</v>
      </c>
      <c r="S13" s="187" t="s">
        <v>358</v>
      </c>
      <c r="T13" s="187" t="s">
        <v>357</v>
      </c>
      <c r="U13" s="180">
        <v>2</v>
      </c>
      <c r="V13" s="180">
        <v>4</v>
      </c>
      <c r="W13" s="180">
        <f t="shared" ref="W13:W25" si="2">V13*U13</f>
        <v>8</v>
      </c>
      <c r="X13" s="181" t="str">
        <f t="shared" ref="X13:X25" si="3">+IF(AND(U13*V13&gt;=24,U13*V13&lt;=40),"MA",IF(AND(U13*V13&gt;=10,U13*V13&lt;=20),"A",IF(AND(U13*V13&gt;=6,U13*V13&lt;=8),"M",IF(AND(U13*V13&gt;=0,U13*V13&lt;=4),"B",""))))</f>
        <v>M</v>
      </c>
      <c r="Y13" s="184" t="str">
        <f t="shared" ref="Y13:Y25"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80">
        <v>10</v>
      </c>
      <c r="AA13" s="180">
        <f t="shared" ref="AA13:AA25" si="5">W13*Z13</f>
        <v>80</v>
      </c>
      <c r="AB13" s="183" t="str">
        <f t="shared" si="0"/>
        <v>III</v>
      </c>
      <c r="AC13" s="184" t="str">
        <f t="shared" ref="AC13:AC25"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 t="shared" ref="AD13:AD25" si="7">+IF(AB13="I","No aceptable",IF(AB13="II","No aceptable o aceptable con control específico",IF(AB13="III","Aceptable",IF(AB13="IV","Aceptable",""))))</f>
        <v>Aceptable</v>
      </c>
      <c r="AE13" s="175" t="s">
        <v>121</v>
      </c>
      <c r="AF13" s="179" t="s">
        <v>34</v>
      </c>
      <c r="AG13" s="179" t="s">
        <v>34</v>
      </c>
      <c r="AH13" s="179" t="s">
        <v>364</v>
      </c>
      <c r="AI13" s="175" t="s">
        <v>359</v>
      </c>
      <c r="AJ13" s="179" t="s">
        <v>34</v>
      </c>
      <c r="AK13" s="179"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84.75" customHeight="1" x14ac:dyDescent="0.35">
      <c r="A14" s="35"/>
      <c r="B14" s="264"/>
      <c r="C14" s="264"/>
      <c r="D14" s="264"/>
      <c r="E14" s="292"/>
      <c r="F14" s="292"/>
      <c r="G14" s="31" t="s">
        <v>42</v>
      </c>
      <c r="H14" s="299" t="s">
        <v>44</v>
      </c>
      <c r="I14" s="175" t="s">
        <v>333</v>
      </c>
      <c r="J14" s="175" t="s">
        <v>334</v>
      </c>
      <c r="K14" s="175" t="s">
        <v>335</v>
      </c>
      <c r="L14" s="177">
        <v>26</v>
      </c>
      <c r="M14" s="178">
        <v>83</v>
      </c>
      <c r="N14" s="177">
        <v>0</v>
      </c>
      <c r="O14" s="177">
        <f t="shared" ref="O14" si="8">SUM(L14:N14)</f>
        <v>109</v>
      </c>
      <c r="P14" s="175" t="s">
        <v>336</v>
      </c>
      <c r="Q14" s="179">
        <v>8</v>
      </c>
      <c r="R14" s="175" t="s">
        <v>339</v>
      </c>
      <c r="S14" s="175" t="s">
        <v>643</v>
      </c>
      <c r="T14" s="175" t="s">
        <v>444</v>
      </c>
      <c r="U14" s="180">
        <v>2</v>
      </c>
      <c r="V14" s="180">
        <v>2</v>
      </c>
      <c r="W14" s="180">
        <f t="shared" ref="W14:W15" si="9">V14*U14</f>
        <v>4</v>
      </c>
      <c r="X14" s="181" t="str">
        <f t="shared" ref="X14:X15" si="10">+IF(AND(U14*V14&gt;=24,U14*V14&lt;=40),"MA",IF(AND(U14*V14&gt;=10,U14*V14&lt;=20),"A",IF(AND(U14*V14&gt;=6,U14*V14&lt;=8),"M",IF(AND(U14*V14&gt;=0,U14*V14&lt;=4),"B",""))))</f>
        <v>B</v>
      </c>
      <c r="Y14" s="184" t="str">
        <f t="shared" ref="Y14:Y15" si="11">+IF(X14="MA","Situación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80">
        <v>25</v>
      </c>
      <c r="AA14" s="180">
        <f t="shared" ref="AA14:AA15" si="12">W14*Z14</f>
        <v>100</v>
      </c>
      <c r="AB14" s="183" t="str">
        <f t="shared" ref="AB14:AB15" si="13">+IF(AND(U14*V14*Z14&gt;=600,U14*V14*Z14&lt;=4000),"I",IF(AND(U14*V14*Z14&gt;=150,U14*V14*Z14&lt;=500),"II",IF(AND(U14*V14*Z14&gt;=40,U14*V14*Z14&lt;=120),"III",IF(AND(U14*V14*Z14&gt;=0,U14*V14*Z14&lt;=20),"IV",""))))</f>
        <v>III</v>
      </c>
      <c r="AC14" s="184" t="str">
        <f t="shared" ref="AC14:AC15" si="14">+IF(AB14="I","Situación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84" t="str">
        <f t="shared" ref="AD14:AD15" si="15">+IF(AB14="I","No aceptable",IF(AB14="II","No aceptable o aceptable con control específico",IF(AB14="III","Aceptable",IF(AB14="IV","Aceptable",""))))</f>
        <v>Aceptable</v>
      </c>
      <c r="AE14" s="184" t="s">
        <v>342</v>
      </c>
      <c r="AF14" s="175" t="s">
        <v>34</v>
      </c>
      <c r="AG14" s="175" t="s">
        <v>34</v>
      </c>
      <c r="AH14" s="175" t="s">
        <v>34</v>
      </c>
      <c r="AI14" s="175" t="s">
        <v>341</v>
      </c>
      <c r="AJ14" s="175" t="s">
        <v>34</v>
      </c>
      <c r="AK14" s="179" t="s">
        <v>271</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110" customFormat="1" ht="84.75" customHeight="1" thickBot="1" x14ac:dyDescent="0.4">
      <c r="A15" s="125"/>
      <c r="B15" s="264"/>
      <c r="C15" s="264"/>
      <c r="D15" s="264"/>
      <c r="E15" s="292"/>
      <c r="F15" s="292"/>
      <c r="G15" s="124"/>
      <c r="H15" s="300"/>
      <c r="I15" s="175" t="s">
        <v>612</v>
      </c>
      <c r="J15" s="175" t="s">
        <v>613</v>
      </c>
      <c r="K15" s="175" t="s">
        <v>614</v>
      </c>
      <c r="L15" s="177">
        <v>26</v>
      </c>
      <c r="M15" s="178">
        <v>83</v>
      </c>
      <c r="N15" s="177">
        <v>0</v>
      </c>
      <c r="O15" s="177">
        <f t="shared" ref="O15" si="16">SUM(L15:N15)</f>
        <v>109</v>
      </c>
      <c r="P15" s="175" t="s">
        <v>615</v>
      </c>
      <c r="Q15" s="179">
        <v>8</v>
      </c>
      <c r="R15" s="175" t="s">
        <v>331</v>
      </c>
      <c r="S15" s="175" t="s">
        <v>616</v>
      </c>
      <c r="T15" s="175" t="s">
        <v>617</v>
      </c>
      <c r="U15" s="180">
        <v>2</v>
      </c>
      <c r="V15" s="180">
        <v>1</v>
      </c>
      <c r="W15" s="180">
        <f t="shared" si="9"/>
        <v>2</v>
      </c>
      <c r="X15" s="181" t="str">
        <f t="shared" si="10"/>
        <v>B</v>
      </c>
      <c r="Y15" s="184" t="str">
        <f t="shared" si="11"/>
        <v>Situación mejorable con exposición ocasional o esporádica, o situación sin anomalía destacable con cualquier nivel de exposición. No es esperable que se materialice el riesgo, aunque puede ser concebible.</v>
      </c>
      <c r="Z15" s="180">
        <v>10</v>
      </c>
      <c r="AA15" s="180">
        <f t="shared" si="12"/>
        <v>20</v>
      </c>
      <c r="AB15" s="183" t="str">
        <f t="shared" si="13"/>
        <v>IV</v>
      </c>
      <c r="AC15" s="184" t="str">
        <f t="shared" si="14"/>
        <v>Mantener las medidas de control existentes, pero se deberían considerar soluciones o mejoras y se deben hacer comprobaciones periódicas para asegurar que el riesgo aún es tolerable.</v>
      </c>
      <c r="AD15" s="184" t="str">
        <f t="shared" si="15"/>
        <v>Aceptable</v>
      </c>
      <c r="AE15" s="175" t="s">
        <v>351</v>
      </c>
      <c r="AF15" s="175" t="s">
        <v>34</v>
      </c>
      <c r="AG15" s="175" t="s">
        <v>34</v>
      </c>
      <c r="AH15" s="175" t="s">
        <v>34</v>
      </c>
      <c r="AI15" s="175" t="s">
        <v>338</v>
      </c>
      <c r="AJ15" s="175" t="s">
        <v>34</v>
      </c>
      <c r="AK15" s="179" t="s">
        <v>618</v>
      </c>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row>
    <row r="16" spans="1:64" s="2" customFormat="1" ht="84.75" customHeight="1" x14ac:dyDescent="0.35">
      <c r="A16" s="35"/>
      <c r="B16" s="264"/>
      <c r="C16" s="264"/>
      <c r="D16" s="264"/>
      <c r="E16" s="292"/>
      <c r="F16" s="292"/>
      <c r="G16" s="124" t="s">
        <v>42</v>
      </c>
      <c r="H16" s="301"/>
      <c r="I16" s="175" t="s">
        <v>60</v>
      </c>
      <c r="J16" s="213" t="s">
        <v>345</v>
      </c>
      <c r="K16" s="175" t="s">
        <v>327</v>
      </c>
      <c r="L16" s="177">
        <v>26</v>
      </c>
      <c r="M16" s="178">
        <v>83</v>
      </c>
      <c r="N16" s="177">
        <v>0</v>
      </c>
      <c r="O16" s="177">
        <f t="shared" si="1"/>
        <v>109</v>
      </c>
      <c r="P16" s="175" t="s">
        <v>343</v>
      </c>
      <c r="Q16" s="175">
        <v>8</v>
      </c>
      <c r="R16" s="175" t="s">
        <v>331</v>
      </c>
      <c r="S16" s="175" t="s">
        <v>329</v>
      </c>
      <c r="T16" s="175" t="s">
        <v>443</v>
      </c>
      <c r="U16" s="180">
        <v>2</v>
      </c>
      <c r="V16" s="180">
        <v>2</v>
      </c>
      <c r="W16" s="180">
        <f t="shared" si="2"/>
        <v>4</v>
      </c>
      <c r="X16" s="181" t="str">
        <f t="shared" si="3"/>
        <v>B</v>
      </c>
      <c r="Y16" s="184" t="str">
        <f t="shared" si="4"/>
        <v>Situación mejorable con exposición ocasional o esporádica, o situación sin anomalía destacable con cualquier nivel de exposición. No es esperable que se materialice el riesgo, aunque puede ser concebible.</v>
      </c>
      <c r="Z16" s="180">
        <v>25</v>
      </c>
      <c r="AA16" s="180">
        <f t="shared" si="5"/>
        <v>100</v>
      </c>
      <c r="AB16" s="183" t="str">
        <f t="shared" si="0"/>
        <v>III</v>
      </c>
      <c r="AC16" s="184" t="str">
        <f t="shared" si="6"/>
        <v>Mejorar si es posible. Sería conveniente justificar la intervención y su rentabilidad.</v>
      </c>
      <c r="AD16" s="184" t="str">
        <f t="shared" si="7"/>
        <v>Aceptable</v>
      </c>
      <c r="AE16" s="175" t="s">
        <v>351</v>
      </c>
      <c r="AF16" s="175" t="s">
        <v>34</v>
      </c>
      <c r="AG16" s="175" t="s">
        <v>34</v>
      </c>
      <c r="AH16" s="175" t="s">
        <v>34</v>
      </c>
      <c r="AI16" s="214" t="s">
        <v>344</v>
      </c>
      <c r="AJ16" s="175" t="s">
        <v>34</v>
      </c>
      <c r="AK16" s="179" t="s">
        <v>35</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84.75" customHeight="1" x14ac:dyDescent="0.35">
      <c r="A17" s="35"/>
      <c r="B17" s="264"/>
      <c r="C17" s="264"/>
      <c r="D17" s="264"/>
      <c r="E17" s="292"/>
      <c r="F17" s="292"/>
      <c r="G17" s="100" t="s">
        <v>42</v>
      </c>
      <c r="H17" s="187" t="s">
        <v>306</v>
      </c>
      <c r="I17" s="219" t="s">
        <v>522</v>
      </c>
      <c r="J17" s="187" t="s">
        <v>509</v>
      </c>
      <c r="K17" s="187" t="s">
        <v>510</v>
      </c>
      <c r="L17" s="177">
        <v>26</v>
      </c>
      <c r="M17" s="192">
        <v>0</v>
      </c>
      <c r="N17" s="193">
        <v>0</v>
      </c>
      <c r="O17" s="193">
        <v>1</v>
      </c>
      <c r="P17" s="187" t="s">
        <v>511</v>
      </c>
      <c r="Q17" s="175">
        <v>8</v>
      </c>
      <c r="R17" s="187" t="s">
        <v>512</v>
      </c>
      <c r="S17" s="187" t="s">
        <v>513</v>
      </c>
      <c r="T17" s="187" t="s">
        <v>514</v>
      </c>
      <c r="U17" s="180">
        <v>2</v>
      </c>
      <c r="V17" s="180">
        <v>3</v>
      </c>
      <c r="W17" s="180">
        <f t="shared" si="2"/>
        <v>6</v>
      </c>
      <c r="X17" s="181" t="str">
        <f t="shared" si="3"/>
        <v>M</v>
      </c>
      <c r="Y17" s="184" t="str">
        <f t="shared" si="4"/>
        <v>Situación deficiente con exposición esporádica, o bien situación mejorable con exposición continuada o frecuente. Es posible que suceda el daño alguna vez.</v>
      </c>
      <c r="Z17" s="180">
        <v>25</v>
      </c>
      <c r="AA17" s="180">
        <f t="shared" si="5"/>
        <v>150</v>
      </c>
      <c r="AB17" s="183" t="str">
        <f t="shared" si="0"/>
        <v>II</v>
      </c>
      <c r="AC17" s="184" t="str">
        <f t="shared" si="6"/>
        <v>Corregir y adoptar medidas de control de inmediato. Sin embargo suspenda actividades si el nivel de riesgo está por encima o igual de 360.</v>
      </c>
      <c r="AD17" s="184" t="str">
        <f t="shared" si="7"/>
        <v>No aceptable o aceptable con control específico</v>
      </c>
      <c r="AE17" s="184" t="s">
        <v>655</v>
      </c>
      <c r="AF17" s="175" t="s">
        <v>34</v>
      </c>
      <c r="AG17" s="175" t="s">
        <v>34</v>
      </c>
      <c r="AH17" s="180" t="s">
        <v>507</v>
      </c>
      <c r="AI17" s="180" t="s">
        <v>508</v>
      </c>
      <c r="AJ17" s="175" t="s">
        <v>506</v>
      </c>
      <c r="AK17" s="175" t="s">
        <v>271</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84.75" customHeight="1" x14ac:dyDescent="0.35">
      <c r="A18" s="35"/>
      <c r="B18" s="264"/>
      <c r="C18" s="264"/>
      <c r="D18" s="264"/>
      <c r="E18" s="292"/>
      <c r="F18" s="292"/>
      <c r="G18" s="31" t="s">
        <v>42</v>
      </c>
      <c r="H18" s="242" t="s">
        <v>50</v>
      </c>
      <c r="I18" s="187" t="s">
        <v>310</v>
      </c>
      <c r="J18" s="187" t="s">
        <v>311</v>
      </c>
      <c r="K18" s="187" t="s">
        <v>314</v>
      </c>
      <c r="L18" s="177">
        <v>26</v>
      </c>
      <c r="M18" s="192">
        <v>83</v>
      </c>
      <c r="N18" s="193">
        <v>0</v>
      </c>
      <c r="O18" s="193">
        <f t="shared" si="1"/>
        <v>109</v>
      </c>
      <c r="P18" s="196" t="s">
        <v>317</v>
      </c>
      <c r="Q18" s="179">
        <v>8</v>
      </c>
      <c r="R18" s="196" t="s">
        <v>319</v>
      </c>
      <c r="S18" s="196" t="s">
        <v>320</v>
      </c>
      <c r="T18" s="196" t="s">
        <v>321</v>
      </c>
      <c r="U18" s="179">
        <v>6</v>
      </c>
      <c r="V18" s="179">
        <v>4</v>
      </c>
      <c r="W18" s="179">
        <f t="shared" si="2"/>
        <v>24</v>
      </c>
      <c r="X18" s="179" t="str">
        <f t="shared" si="3"/>
        <v>MA</v>
      </c>
      <c r="Y18" s="184" t="str">
        <f t="shared" si="4"/>
        <v>Situación deficiente con exposición continua, o muy deficiente con exposición frecuente. Normalmente la materialización del riesgo ocurre con frecuencia.</v>
      </c>
      <c r="Z18" s="180">
        <v>10</v>
      </c>
      <c r="AA18" s="180">
        <f t="shared" si="5"/>
        <v>240</v>
      </c>
      <c r="AB18" s="183" t="str">
        <f t="shared" si="0"/>
        <v>II</v>
      </c>
      <c r="AC18" s="184" t="str">
        <f t="shared" si="6"/>
        <v>Corregir y adoptar medidas de control de inmediato. Sin embargo suspenda actividades si el nivel de riesgo está por encima o igual de 360.</v>
      </c>
      <c r="AD18" s="184" t="str">
        <f t="shared" si="7"/>
        <v>No aceptable o aceptable con control específico</v>
      </c>
      <c r="AE18" s="175" t="s">
        <v>545</v>
      </c>
      <c r="AF18" s="175" t="s">
        <v>34</v>
      </c>
      <c r="AG18" s="175" t="s">
        <v>34</v>
      </c>
      <c r="AH18" s="187" t="s">
        <v>325</v>
      </c>
      <c r="AI18" s="187" t="s">
        <v>326</v>
      </c>
      <c r="AJ18" s="179" t="s">
        <v>34</v>
      </c>
      <c r="AK18" s="179"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84.75" customHeight="1" x14ac:dyDescent="0.35">
      <c r="A19" s="35"/>
      <c r="B19" s="264"/>
      <c r="C19" s="264"/>
      <c r="D19" s="264"/>
      <c r="E19" s="292"/>
      <c r="F19" s="292"/>
      <c r="G19" s="31" t="s">
        <v>42</v>
      </c>
      <c r="H19" s="242"/>
      <c r="I19" s="187" t="s">
        <v>313</v>
      </c>
      <c r="J19" s="187" t="s">
        <v>312</v>
      </c>
      <c r="K19" s="187" t="s">
        <v>315</v>
      </c>
      <c r="L19" s="177">
        <v>26</v>
      </c>
      <c r="M19" s="192">
        <v>83</v>
      </c>
      <c r="N19" s="193">
        <v>0</v>
      </c>
      <c r="O19" s="193">
        <f t="shared" si="1"/>
        <v>109</v>
      </c>
      <c r="P19" s="196" t="s">
        <v>318</v>
      </c>
      <c r="Q19" s="179">
        <v>8</v>
      </c>
      <c r="R19" s="196" t="s">
        <v>322</v>
      </c>
      <c r="S19" s="196" t="s">
        <v>323</v>
      </c>
      <c r="T19" s="196" t="s">
        <v>324</v>
      </c>
      <c r="U19" s="179">
        <v>6</v>
      </c>
      <c r="V19" s="179">
        <v>4</v>
      </c>
      <c r="W19" s="179">
        <f t="shared" si="2"/>
        <v>24</v>
      </c>
      <c r="X19" s="179" t="str">
        <f t="shared" si="3"/>
        <v>MA</v>
      </c>
      <c r="Y19" s="184" t="str">
        <f t="shared" si="4"/>
        <v>Situación deficiente con exposición continua, o muy deficiente con exposición frecuente. Normalmente la materialización del riesgo ocurre con frecuencia.</v>
      </c>
      <c r="Z19" s="180">
        <v>10</v>
      </c>
      <c r="AA19" s="180">
        <f t="shared" si="5"/>
        <v>240</v>
      </c>
      <c r="AB19" s="183" t="str">
        <f t="shared" si="0"/>
        <v>II</v>
      </c>
      <c r="AC19" s="184" t="str">
        <f t="shared" si="6"/>
        <v>Corregir y adoptar medidas de control de inmediato. Sin embargo suspenda actividades si el nivel de riesgo está por encima o igual de 360.</v>
      </c>
      <c r="AD19" s="184" t="str">
        <f t="shared" si="7"/>
        <v>No aceptable o aceptable con control específico</v>
      </c>
      <c r="AE19" s="175" t="s">
        <v>545</v>
      </c>
      <c r="AF19" s="175" t="s">
        <v>34</v>
      </c>
      <c r="AG19" s="175" t="s">
        <v>34</v>
      </c>
      <c r="AH19" s="187" t="s">
        <v>325</v>
      </c>
      <c r="AI19" s="187" t="s">
        <v>326</v>
      </c>
      <c r="AJ19" s="179" t="s">
        <v>34</v>
      </c>
      <c r="AK19" s="179"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84.75" customHeight="1" x14ac:dyDescent="0.35">
      <c r="A20" s="35"/>
      <c r="B20" s="264"/>
      <c r="C20" s="264"/>
      <c r="D20" s="264"/>
      <c r="E20" s="292"/>
      <c r="F20" s="292"/>
      <c r="G20" s="31" t="s">
        <v>33</v>
      </c>
      <c r="H20" s="311" t="s">
        <v>45</v>
      </c>
      <c r="I20" s="187" t="s">
        <v>99</v>
      </c>
      <c r="J20" s="187" t="s">
        <v>424</v>
      </c>
      <c r="K20" s="187" t="s">
        <v>400</v>
      </c>
      <c r="L20" s="177">
        <v>26</v>
      </c>
      <c r="M20" s="178">
        <v>83</v>
      </c>
      <c r="N20" s="177">
        <v>0</v>
      </c>
      <c r="O20" s="177">
        <f t="shared" si="1"/>
        <v>109</v>
      </c>
      <c r="P20" s="187" t="s">
        <v>423</v>
      </c>
      <c r="Q20" s="179">
        <v>8</v>
      </c>
      <c r="R20" s="187" t="s">
        <v>202</v>
      </c>
      <c r="S20" s="175" t="s">
        <v>439</v>
      </c>
      <c r="T20" s="175" t="s">
        <v>446</v>
      </c>
      <c r="U20" s="180">
        <v>2</v>
      </c>
      <c r="V20" s="180">
        <v>2</v>
      </c>
      <c r="W20" s="180">
        <f t="shared" si="2"/>
        <v>4</v>
      </c>
      <c r="X20" s="181" t="str">
        <f t="shared" si="3"/>
        <v>B</v>
      </c>
      <c r="Y20" s="184" t="str">
        <f t="shared" si="4"/>
        <v>Situación mejorable con exposición ocasional o esporádica, o situación sin anomalía destacable con cualquier nivel de exposición. No es esperable que se materialice el riesgo, aunque puede ser concebible.</v>
      </c>
      <c r="Z20" s="180">
        <v>10</v>
      </c>
      <c r="AA20" s="180">
        <f t="shared" si="5"/>
        <v>40</v>
      </c>
      <c r="AB20" s="183" t="str">
        <f t="shared" si="0"/>
        <v>III</v>
      </c>
      <c r="AC20" s="184" t="str">
        <f t="shared" si="6"/>
        <v>Mejorar si es posible. Sería conveniente justificar la intervención y su rentabilidad.</v>
      </c>
      <c r="AD20" s="184" t="str">
        <f t="shared" si="7"/>
        <v>Aceptable</v>
      </c>
      <c r="AE20" s="184" t="s">
        <v>67</v>
      </c>
      <c r="AF20" s="179" t="s">
        <v>34</v>
      </c>
      <c r="AG20" s="179" t="s">
        <v>34</v>
      </c>
      <c r="AH20" s="187" t="s">
        <v>190</v>
      </c>
      <c r="AI20" s="187" t="s">
        <v>447</v>
      </c>
      <c r="AJ20" s="179" t="s">
        <v>34</v>
      </c>
      <c r="AK20" s="179"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84.75" customHeight="1" x14ac:dyDescent="0.35">
      <c r="A21" s="35"/>
      <c r="B21" s="264"/>
      <c r="C21" s="264"/>
      <c r="D21" s="264"/>
      <c r="E21" s="292"/>
      <c r="F21" s="292"/>
      <c r="G21" s="124" t="s">
        <v>42</v>
      </c>
      <c r="H21" s="312"/>
      <c r="I21" s="187" t="s">
        <v>65</v>
      </c>
      <c r="J21" s="187" t="s">
        <v>416</v>
      </c>
      <c r="K21" s="187" t="s">
        <v>400</v>
      </c>
      <c r="L21" s="177">
        <v>26</v>
      </c>
      <c r="M21" s="178">
        <v>83</v>
      </c>
      <c r="N21" s="177">
        <v>0</v>
      </c>
      <c r="O21" s="177">
        <f t="shared" si="1"/>
        <v>109</v>
      </c>
      <c r="P21" s="187" t="s">
        <v>417</v>
      </c>
      <c r="Q21" s="179">
        <v>1</v>
      </c>
      <c r="R21" s="187" t="s">
        <v>419</v>
      </c>
      <c r="S21" s="187" t="s">
        <v>644</v>
      </c>
      <c r="T21" s="175" t="s">
        <v>445</v>
      </c>
      <c r="U21" s="180">
        <v>6</v>
      </c>
      <c r="V21" s="180">
        <v>2</v>
      </c>
      <c r="W21" s="180">
        <f t="shared" si="2"/>
        <v>12</v>
      </c>
      <c r="X21" s="181" t="str">
        <f t="shared" si="3"/>
        <v>A</v>
      </c>
      <c r="Y21" s="184" t="str">
        <f t="shared" si="4"/>
        <v>Situación deficiente con exposición frecuente u ocasional, o bien situación muy deficiente con exposición ocasional o esporádica. La materialización de Riesgo es posible que suceda varias veces en la vida laboral</v>
      </c>
      <c r="Z21" s="180">
        <v>10</v>
      </c>
      <c r="AA21" s="180">
        <f t="shared" si="5"/>
        <v>120</v>
      </c>
      <c r="AB21" s="183" t="str">
        <f t="shared" si="0"/>
        <v>III</v>
      </c>
      <c r="AC21" s="184" t="str">
        <f t="shared" si="6"/>
        <v>Mejorar si es posible. Sería conveniente justificar la intervención y su rentabilidad.</v>
      </c>
      <c r="AD21" s="184" t="str">
        <f t="shared" si="7"/>
        <v>Aceptable</v>
      </c>
      <c r="AE21" s="175" t="s">
        <v>128</v>
      </c>
      <c r="AF21" s="175" t="s">
        <v>34</v>
      </c>
      <c r="AG21" s="175" t="s">
        <v>202</v>
      </c>
      <c r="AH21" s="187" t="s">
        <v>420</v>
      </c>
      <c r="AI21" s="187" t="s">
        <v>421</v>
      </c>
      <c r="AJ21" s="179" t="s">
        <v>34</v>
      </c>
      <c r="AK21" s="179"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84.75" customHeight="1" x14ac:dyDescent="0.35">
      <c r="A22" s="35"/>
      <c r="B22" s="264"/>
      <c r="C22" s="264"/>
      <c r="D22" s="264"/>
      <c r="E22" s="292"/>
      <c r="F22" s="292"/>
      <c r="G22" s="124" t="s">
        <v>42</v>
      </c>
      <c r="H22" s="312"/>
      <c r="I22" s="187" t="s">
        <v>65</v>
      </c>
      <c r="J22" s="187" t="s">
        <v>418</v>
      </c>
      <c r="K22" s="187" t="s">
        <v>66</v>
      </c>
      <c r="L22" s="177">
        <v>26</v>
      </c>
      <c r="M22" s="178">
        <v>83</v>
      </c>
      <c r="N22" s="177">
        <v>0</v>
      </c>
      <c r="O22" s="177">
        <f t="shared" si="1"/>
        <v>109</v>
      </c>
      <c r="P22" s="187" t="s">
        <v>412</v>
      </c>
      <c r="Q22" s="179">
        <v>8</v>
      </c>
      <c r="R22" s="175" t="s">
        <v>202</v>
      </c>
      <c r="S22" s="187" t="s">
        <v>413</v>
      </c>
      <c r="T22" s="175" t="s">
        <v>449</v>
      </c>
      <c r="U22" s="180">
        <v>0</v>
      </c>
      <c r="V22" s="180">
        <v>1</v>
      </c>
      <c r="W22" s="180">
        <f t="shared" si="2"/>
        <v>0</v>
      </c>
      <c r="X22" s="181" t="str">
        <f t="shared" si="3"/>
        <v>B</v>
      </c>
      <c r="Y22" s="184" t="str">
        <f t="shared" si="4"/>
        <v>Situación mejorable con exposición ocasional o esporádica, o situación sin anomalía destacable con cualquier nivel de exposición. No es esperable que se materialice el riesgo, aunque puede ser concebible.</v>
      </c>
      <c r="Z22" s="180">
        <v>10</v>
      </c>
      <c r="AA22" s="180">
        <f t="shared" si="5"/>
        <v>0</v>
      </c>
      <c r="AB22" s="183" t="str">
        <f t="shared" si="0"/>
        <v>IV</v>
      </c>
      <c r="AC22" s="184" t="str">
        <f t="shared" si="6"/>
        <v>Mantener las medidas de control existentes, pero se deberían considerar soluciones o mejoras y se deben hacer comprobaciones periódicas para asegurar que el riesgo aún es tolerable.</v>
      </c>
      <c r="AD22" s="184" t="str">
        <f t="shared" si="7"/>
        <v>Aceptable</v>
      </c>
      <c r="AE22" s="175" t="s">
        <v>67</v>
      </c>
      <c r="AF22" s="179" t="s">
        <v>34</v>
      </c>
      <c r="AG22" s="179" t="s">
        <v>34</v>
      </c>
      <c r="AH22" s="187" t="s">
        <v>414</v>
      </c>
      <c r="AI22" s="187" t="s">
        <v>415</v>
      </c>
      <c r="AJ22" s="179" t="s">
        <v>34</v>
      </c>
      <c r="AK22" s="179"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84.75" customHeight="1" x14ac:dyDescent="0.35">
      <c r="A23" s="35"/>
      <c r="B23" s="264"/>
      <c r="C23" s="264"/>
      <c r="D23" s="264"/>
      <c r="E23" s="292"/>
      <c r="F23" s="292"/>
      <c r="G23" s="124" t="s">
        <v>33</v>
      </c>
      <c r="H23" s="312"/>
      <c r="I23" s="187" t="s">
        <v>48</v>
      </c>
      <c r="J23" s="187" t="s">
        <v>409</v>
      </c>
      <c r="K23" s="187" t="s">
        <v>400</v>
      </c>
      <c r="L23" s="177">
        <v>26</v>
      </c>
      <c r="M23" s="178">
        <v>83</v>
      </c>
      <c r="N23" s="177">
        <v>0</v>
      </c>
      <c r="O23" s="177">
        <f t="shared" si="1"/>
        <v>109</v>
      </c>
      <c r="P23" s="187" t="s">
        <v>417</v>
      </c>
      <c r="Q23" s="179">
        <v>1</v>
      </c>
      <c r="R23" s="187" t="s">
        <v>202</v>
      </c>
      <c r="S23" s="175" t="s">
        <v>440</v>
      </c>
      <c r="T23" s="187" t="s">
        <v>450</v>
      </c>
      <c r="U23" s="180">
        <v>2</v>
      </c>
      <c r="V23" s="180">
        <v>2</v>
      </c>
      <c r="W23" s="180">
        <f t="shared" si="2"/>
        <v>4</v>
      </c>
      <c r="X23" s="181" t="str">
        <f t="shared" si="3"/>
        <v>B</v>
      </c>
      <c r="Y23" s="184" t="str">
        <f t="shared" si="4"/>
        <v>Situación mejorable con exposición ocasional o esporádica, o situación sin anomalía destacable con cualquier nivel de exposición. No es esperable que se materialice el riesgo, aunque puede ser concebible.</v>
      </c>
      <c r="Z23" s="180">
        <v>10</v>
      </c>
      <c r="AA23" s="180">
        <f t="shared" si="5"/>
        <v>40</v>
      </c>
      <c r="AB23" s="183" t="str">
        <f t="shared" si="0"/>
        <v>III</v>
      </c>
      <c r="AC23" s="184" t="str">
        <f t="shared" si="6"/>
        <v>Mejorar si es posible. Sería conveniente justificar la intervención y su rentabilidad.</v>
      </c>
      <c r="AD23" s="184" t="str">
        <f t="shared" si="7"/>
        <v>Aceptable</v>
      </c>
      <c r="AE23" s="184" t="s">
        <v>620</v>
      </c>
      <c r="AF23" s="175" t="s">
        <v>34</v>
      </c>
      <c r="AG23" s="175" t="s">
        <v>34</v>
      </c>
      <c r="AH23" s="187" t="s">
        <v>69</v>
      </c>
      <c r="AI23" s="187" t="s">
        <v>411</v>
      </c>
      <c r="AJ23" s="175" t="s">
        <v>34</v>
      </c>
      <c r="AK23" s="179"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84.75" customHeight="1" x14ac:dyDescent="0.35">
      <c r="A24" s="35"/>
      <c r="B24" s="264"/>
      <c r="C24" s="264"/>
      <c r="D24" s="264"/>
      <c r="E24" s="292"/>
      <c r="F24" s="292"/>
      <c r="G24" s="31" t="s">
        <v>33</v>
      </c>
      <c r="H24" s="313"/>
      <c r="I24" s="187" t="s">
        <v>274</v>
      </c>
      <c r="J24" s="187" t="s">
        <v>407</v>
      </c>
      <c r="K24" s="187" t="s">
        <v>405</v>
      </c>
      <c r="L24" s="177">
        <v>26</v>
      </c>
      <c r="M24" s="178">
        <v>83</v>
      </c>
      <c r="N24" s="177">
        <v>0</v>
      </c>
      <c r="O24" s="177">
        <f t="shared" si="1"/>
        <v>109</v>
      </c>
      <c r="P24" s="187" t="s">
        <v>406</v>
      </c>
      <c r="Q24" s="179">
        <v>2</v>
      </c>
      <c r="R24" s="175" t="s">
        <v>202</v>
      </c>
      <c r="S24" s="187" t="s">
        <v>452</v>
      </c>
      <c r="T24" s="175" t="s">
        <v>454</v>
      </c>
      <c r="U24" s="180">
        <v>2</v>
      </c>
      <c r="V24" s="180">
        <v>1</v>
      </c>
      <c r="W24" s="180">
        <f t="shared" si="2"/>
        <v>2</v>
      </c>
      <c r="X24" s="181" t="str">
        <f t="shared" si="3"/>
        <v>B</v>
      </c>
      <c r="Y24" s="184" t="str">
        <f t="shared" si="4"/>
        <v>Situación mejorable con exposición ocasional o esporádica, o situación sin anomalía destacable con cualquier nivel de exposición. No es esperable que se materialice el riesgo, aunque puede ser concebible.</v>
      </c>
      <c r="Z24" s="180">
        <v>60</v>
      </c>
      <c r="AA24" s="180">
        <f t="shared" si="5"/>
        <v>120</v>
      </c>
      <c r="AB24" s="183" t="str">
        <f t="shared" si="0"/>
        <v>III</v>
      </c>
      <c r="AC24" s="184" t="str">
        <f t="shared" si="6"/>
        <v>Mejorar si es posible. Sería conveniente justificar la intervención y su rentabilidad.</v>
      </c>
      <c r="AD24" s="184" t="str">
        <f t="shared" si="7"/>
        <v>Aceptable</v>
      </c>
      <c r="AE24" s="175" t="s">
        <v>34</v>
      </c>
      <c r="AF24" s="175" t="s">
        <v>34</v>
      </c>
      <c r="AG24" s="175" t="s">
        <v>34</v>
      </c>
      <c r="AH24" s="187" t="s">
        <v>408</v>
      </c>
      <c r="AI24" s="175" t="s">
        <v>206</v>
      </c>
      <c r="AJ24" s="175" t="s">
        <v>34</v>
      </c>
      <c r="AK24" s="179"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ht="84.75" customHeight="1" thickBot="1" x14ac:dyDescent="0.25">
      <c r="A25" s="44"/>
      <c r="B25" s="284"/>
      <c r="C25" s="284"/>
      <c r="D25" s="284"/>
      <c r="E25" s="293"/>
      <c r="F25" s="293"/>
      <c r="G25" s="31" t="s">
        <v>33</v>
      </c>
      <c r="H25" s="187" t="s">
        <v>72</v>
      </c>
      <c r="I25" s="187" t="s">
        <v>398</v>
      </c>
      <c r="J25" s="187" t="s">
        <v>399</v>
      </c>
      <c r="K25" s="187" t="s">
        <v>400</v>
      </c>
      <c r="L25" s="177">
        <v>26</v>
      </c>
      <c r="M25" s="178">
        <v>83</v>
      </c>
      <c r="N25" s="177">
        <v>0</v>
      </c>
      <c r="O25" s="177">
        <f t="shared" si="1"/>
        <v>109</v>
      </c>
      <c r="P25" s="187" t="s">
        <v>401</v>
      </c>
      <c r="Q25" s="179">
        <v>8</v>
      </c>
      <c r="R25" s="187" t="s">
        <v>402</v>
      </c>
      <c r="S25" s="187" t="s">
        <v>403</v>
      </c>
      <c r="T25" s="175" t="s">
        <v>469</v>
      </c>
      <c r="U25" s="180">
        <v>2</v>
      </c>
      <c r="V25" s="180">
        <v>1</v>
      </c>
      <c r="W25" s="180">
        <f t="shared" si="2"/>
        <v>2</v>
      </c>
      <c r="X25" s="181" t="str">
        <f t="shared" si="3"/>
        <v>B</v>
      </c>
      <c r="Y25" s="184" t="str">
        <f t="shared" si="4"/>
        <v>Situación mejorable con exposición ocasional o esporádica, o situación sin anomalía destacable con cualquier nivel de exposición. No es esperable que se materialice el riesgo, aunque puede ser concebible.</v>
      </c>
      <c r="Z25" s="180">
        <v>10</v>
      </c>
      <c r="AA25" s="180">
        <f t="shared" si="5"/>
        <v>20</v>
      </c>
      <c r="AB25" s="183" t="str">
        <f t="shared" si="0"/>
        <v>IV</v>
      </c>
      <c r="AC25" s="184" t="str">
        <f t="shared" si="6"/>
        <v>Mantener las medidas de control existentes, pero se deberían considerar soluciones o mejoras y se deben hacer comprobaciones periódicas para asegurar que el riesgo aún es tolerable.</v>
      </c>
      <c r="AD25" s="184" t="str">
        <f t="shared" si="7"/>
        <v>Aceptable</v>
      </c>
      <c r="AE25" s="184" t="s">
        <v>623</v>
      </c>
      <c r="AF25" s="179" t="s">
        <v>34</v>
      </c>
      <c r="AG25" s="179" t="s">
        <v>34</v>
      </c>
      <c r="AH25" s="187" t="s">
        <v>73</v>
      </c>
      <c r="AI25" s="187" t="s">
        <v>404</v>
      </c>
      <c r="AJ25" s="179" t="s">
        <v>34</v>
      </c>
      <c r="AK25" s="179" t="s">
        <v>624</v>
      </c>
    </row>
    <row r="26" spans="1:64" ht="84.75" customHeight="1" x14ac:dyDescent="0.2">
      <c r="H26" s="120"/>
      <c r="I26" s="120"/>
      <c r="J26" s="120"/>
      <c r="K26" s="120"/>
      <c r="L26" s="120"/>
      <c r="M26" s="120"/>
      <c r="N26" s="120"/>
      <c r="O26" s="120"/>
      <c r="P26" s="120"/>
      <c r="Q26" s="120"/>
      <c r="R26" s="120"/>
      <c r="S26" s="120"/>
      <c r="T26" s="120"/>
      <c r="AI26" s="85"/>
    </row>
  </sheetData>
  <mergeCells count="45">
    <mergeCell ref="H14:H16"/>
    <mergeCell ref="AD9:AD10"/>
    <mergeCell ref="AE9:AE10"/>
    <mergeCell ref="AF9:AF10"/>
    <mergeCell ref="U9:U10"/>
    <mergeCell ref="R9:T9"/>
    <mergeCell ref="Q9:Q10"/>
    <mergeCell ref="AJ9:AJ10"/>
    <mergeCell ref="W9:W10"/>
    <mergeCell ref="X9:X10"/>
    <mergeCell ref="Y9:Y10"/>
    <mergeCell ref="Z9:Z10"/>
    <mergeCell ref="AK9:AK10"/>
    <mergeCell ref="B11:B25"/>
    <mergeCell ref="C11:C25"/>
    <mergeCell ref="D11:D25"/>
    <mergeCell ref="E11:E25"/>
    <mergeCell ref="F11:F25"/>
    <mergeCell ref="AA9:AA10"/>
    <mergeCell ref="AB9:AB10"/>
    <mergeCell ref="AC9:AC10"/>
    <mergeCell ref="H11:H13"/>
    <mergeCell ref="H18:H19"/>
    <mergeCell ref="H20:H24"/>
    <mergeCell ref="AG9:AG10"/>
    <mergeCell ref="AH9:AH10"/>
    <mergeCell ref="AI9:AI10"/>
    <mergeCell ref="V9:V10"/>
    <mergeCell ref="B9:B10"/>
    <mergeCell ref="C9:C10"/>
    <mergeCell ref="D9:D10"/>
    <mergeCell ref="E9:E10"/>
    <mergeCell ref="F9:F10"/>
    <mergeCell ref="G9:G10"/>
    <mergeCell ref="H9:J9"/>
    <mergeCell ref="K9:K10"/>
    <mergeCell ref="L9:O9"/>
    <mergeCell ref="P9:P10"/>
    <mergeCell ref="B5:T5"/>
    <mergeCell ref="U5:AK5"/>
    <mergeCell ref="B7:T8"/>
    <mergeCell ref="U7:AC8"/>
    <mergeCell ref="AD7:AD8"/>
    <mergeCell ref="AE7:AK7"/>
    <mergeCell ref="AE8:AK8"/>
  </mergeCells>
  <conditionalFormatting sqref="AB683:AF683 AE515:AF515 AE503:AF503 AE235:AF235 AB51:AF51 AB36:AF36 AB30:AF33 AB34:AE35 AB45:AF48 AB37:AE44 AB49:AE50 AB63:AF64 AB52:AE62 AB66:AF66 AB65:AE65 AB76:AF77 AB67:AE75 AB79:AF79 AB78:AE78 AB91:AF92 AB80:AE90 AB94:AF94 AB93:AE93 AB95:AE104 AF90 AF104:AF105 AE107:AF107 AE105:AE106 AE108:AE117 AF117 AE118:AF119 AE121:AF121 AE120 AE122:AE131 AF131 AE132:AF133 AE135:AF135 AE134 AE136:AE145 AF145 AE146:AF147 AE149:AF149 AE148 AE150:AE159 AF159 AB105:AD159 AB160:AF232 AE247:AF248 AE250:AF250 AE249 AE251:AE260 AF260 AB261:AF261 AE262:AF500 AE501:AE502 AE504:AE514 AB262:AD515 AB516:AF601 AB678:AF678 AB613:AF614 AB604:AF604 AB602:AE603 AB605:AE612 AB616:AF675 AB615:AE615 AB676:AE677 AB679:AE682 AB687:AF688 AB684:AE686 AB690:AF750 AB689:AE689 AB233:AE234 AE236:AE246 AB235:AD260 AB26:AE29 AB16:AD16 AB20:AB25">
    <cfRule type="cellIs" dxfId="2128" priority="187" stopIfTrue="1" operator="equal">
      <formula>"I"</formula>
    </cfRule>
    <cfRule type="cellIs" dxfId="2127" priority="188" stopIfTrue="1" operator="equal">
      <formula>"II"</formula>
    </cfRule>
    <cfRule type="cellIs" dxfId="2126" priority="189" stopIfTrue="1" operator="between">
      <formula>"III"</formula>
      <formula>"IV"</formula>
    </cfRule>
  </conditionalFormatting>
  <conditionalFormatting sqref="AD683:AF683 AE515:AF515 AE503:AF503 AD235:AF235 AD233:AE234 AD236:AE247 AD51:AF51 AD36:AF36 AD30:AF33 AD34:AE35 AD45:AF48 AD37:AE44 AD49:AE50 AD63:AF64 AD52:AE62 AD66:AF66 AD65:AE65 AD76:AF77 AD67:AE75 AD79:AF79 AD78:AE78 AD91:AF92 AD80:AE90 AD94:AF94 AD93:AE93 AD95:AE104 AF90 AF104:AF105 AE107:AF107 AE105:AE106 AE108:AE117 AF117 AE118:AF119 AE121:AF121 AE120 AE122:AE131 AF131 AE132:AF133 AE135:AF135 AE134 AE136:AE145 AF145 AE146:AF147 AE149:AF149 AE148 AE150:AE159 AF159 AD105:AD159 AD160:AF232 AF247:AF248 AE250:AF250 AE248:AE249 AE251:AE260 AF260 AD248:AD260 AD261:AF261 AE262:AF500 AE501:AE502 AE504:AE514 AD262:AD515 AD516:AF601 AD678:AF678 AD613:AF614 AD604:AF604 AD602:AE603 AD605:AE612 AD616:AF675 AD615:AE615 AD676:AE677 AD679:AE682 AD687:AF688 AD684:AE686 AD690:AF750 AD689:AE689 AD16 AD26:AE29">
    <cfRule type="cellIs" dxfId="2125" priority="185" stopIfTrue="1" operator="equal">
      <formula>"Aceptable"</formula>
    </cfRule>
    <cfRule type="cellIs" dxfId="2124" priority="186" stopIfTrue="1" operator="equal">
      <formula>"No aceptable"</formula>
    </cfRule>
  </conditionalFormatting>
  <conditionalFormatting sqref="AD16 AD26:AD750">
    <cfRule type="containsText" dxfId="2123" priority="182" stopIfTrue="1" operator="containsText" text="No aceptable o aceptable con control específico">
      <formula>NOT(ISERROR(SEARCH("No aceptable o aceptable con control específico",AD16)))</formula>
    </cfRule>
    <cfRule type="containsText" dxfId="2122" priority="183" stopIfTrue="1" operator="containsText" text="No aceptable">
      <formula>NOT(ISERROR(SEARCH("No aceptable",AD16)))</formula>
    </cfRule>
    <cfRule type="containsText" dxfId="2121" priority="184" stopIfTrue="1" operator="containsText" text="No Aceptable o aceptable con control específico">
      <formula>NOT(ISERROR(SEARCH("No Aceptable o aceptable con control específico",AD16)))</formula>
    </cfRule>
  </conditionalFormatting>
  <conditionalFormatting sqref="AD11">
    <cfRule type="containsText" dxfId="2120" priority="174" stopIfTrue="1" operator="containsText" text="No aceptable o aceptable con control específico">
      <formula>NOT(ISERROR(SEARCH("No aceptable o aceptable con control específico",AD11)))</formula>
    </cfRule>
    <cfRule type="containsText" dxfId="2119" priority="175" stopIfTrue="1" operator="containsText" text="No aceptable">
      <formula>NOT(ISERROR(SEARCH("No aceptable",AD11)))</formula>
    </cfRule>
    <cfRule type="containsText" dxfId="2118" priority="176" stopIfTrue="1" operator="containsText" text="No Aceptable o aceptable con control específico">
      <formula>NOT(ISERROR(SEARCH("No Aceptable o aceptable con control específico",AD11)))</formula>
    </cfRule>
  </conditionalFormatting>
  <conditionalFormatting sqref="AD11">
    <cfRule type="cellIs" dxfId="2117" priority="177" stopIfTrue="1" operator="equal">
      <formula>"Aceptable"</formula>
    </cfRule>
    <cfRule type="cellIs" dxfId="2116" priority="178" stopIfTrue="1" operator="equal">
      <formula>"No aceptable"</formula>
    </cfRule>
  </conditionalFormatting>
  <conditionalFormatting sqref="AD13">
    <cfRule type="cellIs" dxfId="2115" priority="169" stopIfTrue="1" operator="equal">
      <formula>"Aceptable"</formula>
    </cfRule>
    <cfRule type="cellIs" dxfId="2114" priority="170" stopIfTrue="1" operator="equal">
      <formula>"No aceptable"</formula>
    </cfRule>
  </conditionalFormatting>
  <conditionalFormatting sqref="AD13">
    <cfRule type="containsText" dxfId="2113" priority="166" stopIfTrue="1" operator="containsText" text="No aceptable o aceptable con control específico">
      <formula>NOT(ISERROR(SEARCH("No aceptable o aceptable con control específico",AD13)))</formula>
    </cfRule>
    <cfRule type="containsText" dxfId="2112" priority="167" stopIfTrue="1" operator="containsText" text="No aceptable">
      <formula>NOT(ISERROR(SEARCH("No aceptable",AD13)))</formula>
    </cfRule>
    <cfRule type="containsText" dxfId="2111" priority="168" stopIfTrue="1" operator="containsText" text="No Aceptable o aceptable con control específico">
      <formula>NOT(ISERROR(SEARCH("No Aceptable o aceptable con control específico",AD13)))</formula>
    </cfRule>
  </conditionalFormatting>
  <conditionalFormatting sqref="AD21">
    <cfRule type="cellIs" dxfId="2110" priority="145" stopIfTrue="1" operator="equal">
      <formula>"Aceptable"</formula>
    </cfRule>
    <cfRule type="cellIs" dxfId="2109" priority="146" stopIfTrue="1" operator="equal">
      <formula>"No aceptable"</formula>
    </cfRule>
  </conditionalFormatting>
  <conditionalFormatting sqref="AD21">
    <cfRule type="containsText" dxfId="2108" priority="142" stopIfTrue="1" operator="containsText" text="No aceptable o aceptable con control específico">
      <formula>NOT(ISERROR(SEARCH("No aceptable o aceptable con control específico",AD21)))</formula>
    </cfRule>
    <cfRule type="containsText" dxfId="2107" priority="143" stopIfTrue="1" operator="containsText" text="No aceptable">
      <formula>NOT(ISERROR(SEARCH("No aceptable",AD21)))</formula>
    </cfRule>
    <cfRule type="containsText" dxfId="2106" priority="144" stopIfTrue="1" operator="containsText" text="No Aceptable o aceptable con control específico">
      <formula>NOT(ISERROR(SEARCH("No Aceptable o aceptable con control específico",AD21)))</formula>
    </cfRule>
  </conditionalFormatting>
  <conditionalFormatting sqref="AD20 AD22 AD24:AD25">
    <cfRule type="containsText" dxfId="2105" priority="150" stopIfTrue="1" operator="containsText" text="No aceptable o aceptable con control específico">
      <formula>NOT(ISERROR(SEARCH("No aceptable o aceptable con control específico",AD20)))</formula>
    </cfRule>
    <cfRule type="containsText" dxfId="2104" priority="151" stopIfTrue="1" operator="containsText" text="No aceptable">
      <formula>NOT(ISERROR(SEARCH("No aceptable",AD20)))</formula>
    </cfRule>
    <cfRule type="containsText" dxfId="2103" priority="152" stopIfTrue="1" operator="containsText" text="No Aceptable o aceptable con control específico">
      <formula>NOT(ISERROR(SEARCH("No Aceptable o aceptable con control específico",AD20)))</formula>
    </cfRule>
  </conditionalFormatting>
  <conditionalFormatting sqref="AD20 AD22 AD24:AD25">
    <cfRule type="cellIs" dxfId="2102" priority="153" stopIfTrue="1" operator="equal">
      <formula>"Aceptable"</formula>
    </cfRule>
    <cfRule type="cellIs" dxfId="2101" priority="154" stopIfTrue="1" operator="equal">
      <formula>"No aceptable"</formula>
    </cfRule>
  </conditionalFormatting>
  <conditionalFormatting sqref="AD23">
    <cfRule type="containsText" dxfId="2100" priority="134" stopIfTrue="1" operator="containsText" text="No aceptable o aceptable con control específico">
      <formula>NOT(ISERROR(SEARCH("No aceptable o aceptable con control específico",AD23)))</formula>
    </cfRule>
    <cfRule type="containsText" dxfId="2099" priority="135" stopIfTrue="1" operator="containsText" text="No aceptable">
      <formula>NOT(ISERROR(SEARCH("No aceptable",AD23)))</formula>
    </cfRule>
    <cfRule type="containsText" dxfId="2098" priority="136" stopIfTrue="1" operator="containsText" text="No Aceptable o aceptable con control específico">
      <formula>NOT(ISERROR(SEARCH("No Aceptable o aceptable con control específico",AD23)))</formula>
    </cfRule>
  </conditionalFormatting>
  <conditionalFormatting sqref="AD23">
    <cfRule type="cellIs" dxfId="2097" priority="137" stopIfTrue="1" operator="equal">
      <formula>"Aceptable"</formula>
    </cfRule>
    <cfRule type="cellIs" dxfId="2096" priority="138" stopIfTrue="1" operator="equal">
      <formula>"No aceptable"</formula>
    </cfRule>
  </conditionalFormatting>
  <conditionalFormatting sqref="AD12">
    <cfRule type="cellIs" dxfId="2095" priority="121" stopIfTrue="1" operator="equal">
      <formula>"Aceptable"</formula>
    </cfRule>
    <cfRule type="cellIs" dxfId="2094" priority="122" stopIfTrue="1" operator="equal">
      <formula>"No aceptable"</formula>
    </cfRule>
  </conditionalFormatting>
  <conditionalFormatting sqref="AD12">
    <cfRule type="containsText" dxfId="2093" priority="118" stopIfTrue="1" operator="containsText" text="No aceptable o aceptable con control específico">
      <formula>NOT(ISERROR(SEARCH("No aceptable o aceptable con control específico",AD12)))</formula>
    </cfRule>
    <cfRule type="containsText" dxfId="2092" priority="119" stopIfTrue="1" operator="containsText" text="No aceptable">
      <formula>NOT(ISERROR(SEARCH("No aceptable",AD12)))</formula>
    </cfRule>
    <cfRule type="containsText" dxfId="2091" priority="120" stopIfTrue="1" operator="containsText" text="No Aceptable o aceptable con control específico">
      <formula>NOT(ISERROR(SEARCH("No Aceptable o aceptable con control específico",AD12)))</formula>
    </cfRule>
  </conditionalFormatting>
  <conditionalFormatting sqref="AD14">
    <cfRule type="containsText" dxfId="2090" priority="97" stopIfTrue="1" operator="containsText" text="No aceptable o aceptable con control específico">
      <formula>NOT(ISERROR(SEARCH("No aceptable o aceptable con control específico",AD14)))</formula>
    </cfRule>
    <cfRule type="containsText" dxfId="2089" priority="98" stopIfTrue="1" operator="containsText" text="No aceptable">
      <formula>NOT(ISERROR(SEARCH("No aceptable",AD14)))</formula>
    </cfRule>
    <cfRule type="containsText" dxfId="2088" priority="99" stopIfTrue="1" operator="containsText" text="No Aceptable o aceptable con control específico">
      <formula>NOT(ISERROR(SEARCH("No Aceptable o aceptable con control específico",AD14)))</formula>
    </cfRule>
  </conditionalFormatting>
  <conditionalFormatting sqref="AD14">
    <cfRule type="cellIs" dxfId="2087" priority="100" stopIfTrue="1" operator="equal">
      <formula>"Aceptable"</formula>
    </cfRule>
    <cfRule type="cellIs" dxfId="2086" priority="101" stopIfTrue="1" operator="equal">
      <formula>"No aceptable"</formula>
    </cfRule>
  </conditionalFormatting>
  <conditionalFormatting sqref="AB11:AB13">
    <cfRule type="cellIs" dxfId="2085" priority="110" stopIfTrue="1" operator="equal">
      <formula>"I"</formula>
    </cfRule>
    <cfRule type="cellIs" dxfId="2084" priority="111" stopIfTrue="1" operator="equal">
      <formula>"II"</formula>
    </cfRule>
    <cfRule type="cellIs" dxfId="2083" priority="112" stopIfTrue="1" operator="between">
      <formula>"III"</formula>
      <formula>"IV"</formula>
    </cfRule>
  </conditionalFormatting>
  <conditionalFormatting sqref="AE14">
    <cfRule type="cellIs" dxfId="2082" priority="107" stopIfTrue="1" operator="equal">
      <formula>"I"</formula>
    </cfRule>
    <cfRule type="cellIs" dxfId="2081" priority="108" stopIfTrue="1" operator="equal">
      <formula>"II"</formula>
    </cfRule>
    <cfRule type="cellIs" dxfId="2080" priority="109" stopIfTrue="1" operator="between">
      <formula>"III"</formula>
      <formula>"IV"</formula>
    </cfRule>
  </conditionalFormatting>
  <conditionalFormatting sqref="AE14">
    <cfRule type="cellIs" dxfId="2079" priority="105" stopIfTrue="1" operator="equal">
      <formula>"Aceptable"</formula>
    </cfRule>
    <cfRule type="cellIs" dxfId="2078" priority="106" stopIfTrue="1" operator="equal">
      <formula>"No aceptable"</formula>
    </cfRule>
  </conditionalFormatting>
  <conditionalFormatting sqref="AC14:AD14">
    <cfRule type="cellIs" dxfId="2077" priority="102" stopIfTrue="1" operator="equal">
      <formula>"I"</formula>
    </cfRule>
    <cfRule type="cellIs" dxfId="2076" priority="103" stopIfTrue="1" operator="equal">
      <formula>"II"</formula>
    </cfRule>
    <cfRule type="cellIs" dxfId="2075" priority="104" stopIfTrue="1" operator="between">
      <formula>"III"</formula>
      <formula>"IV"</formula>
    </cfRule>
  </conditionalFormatting>
  <conditionalFormatting sqref="AB14">
    <cfRule type="cellIs" dxfId="2074" priority="94" stopIfTrue="1" operator="equal">
      <formula>"I"</formula>
    </cfRule>
    <cfRule type="cellIs" dxfId="2073" priority="95" stopIfTrue="1" operator="equal">
      <formula>"II"</formula>
    </cfRule>
    <cfRule type="cellIs" dxfId="2072" priority="96" stopIfTrue="1" operator="between">
      <formula>"III"</formula>
      <formula>"IV"</formula>
    </cfRule>
  </conditionalFormatting>
  <conditionalFormatting sqref="AE11">
    <cfRule type="cellIs" dxfId="2071" priority="91" stopIfTrue="1" operator="equal">
      <formula>"I"</formula>
    </cfRule>
    <cfRule type="cellIs" dxfId="2070" priority="92" stopIfTrue="1" operator="equal">
      <formula>"II"</formula>
    </cfRule>
    <cfRule type="cellIs" dxfId="2069" priority="93" stopIfTrue="1" operator="between">
      <formula>"III"</formula>
      <formula>"IV"</formula>
    </cfRule>
  </conditionalFormatting>
  <conditionalFormatting sqref="AE11">
    <cfRule type="cellIs" dxfId="2068" priority="89" stopIfTrue="1" operator="equal">
      <formula>"Aceptable"</formula>
    </cfRule>
    <cfRule type="cellIs" dxfId="2067" priority="90" stopIfTrue="1" operator="equal">
      <formula>"No aceptable"</formula>
    </cfRule>
  </conditionalFormatting>
  <conditionalFormatting sqref="AE12">
    <cfRule type="cellIs" dxfId="2066" priority="87" stopIfTrue="1" operator="equal">
      <formula>"Aceptable"</formula>
    </cfRule>
    <cfRule type="cellIs" dxfId="2065" priority="88" stopIfTrue="1" operator="equal">
      <formula>"No aceptable"</formula>
    </cfRule>
  </conditionalFormatting>
  <conditionalFormatting sqref="AE13">
    <cfRule type="cellIs" dxfId="2064" priority="84" stopIfTrue="1" operator="equal">
      <formula>"I"</formula>
    </cfRule>
    <cfRule type="cellIs" dxfId="2063" priority="85" stopIfTrue="1" operator="equal">
      <formula>"II"</formula>
    </cfRule>
    <cfRule type="cellIs" dxfId="2062" priority="86" stopIfTrue="1" operator="between">
      <formula>"III"</formula>
      <formula>"IV"</formula>
    </cfRule>
  </conditionalFormatting>
  <conditionalFormatting sqref="AE13">
    <cfRule type="cellIs" dxfId="2061" priority="82" stopIfTrue="1" operator="equal">
      <formula>"Aceptable"</formula>
    </cfRule>
    <cfRule type="cellIs" dxfId="2060" priority="83" stopIfTrue="1" operator="equal">
      <formula>"No aceptable"</formula>
    </cfRule>
  </conditionalFormatting>
  <conditionalFormatting sqref="AE22 AE24">
    <cfRule type="cellIs" dxfId="2059" priority="79" stopIfTrue="1" operator="equal">
      <formula>"I"</formula>
    </cfRule>
    <cfRule type="cellIs" dxfId="2058" priority="80" stopIfTrue="1" operator="equal">
      <formula>"II"</formula>
    </cfRule>
    <cfRule type="cellIs" dxfId="2057" priority="81" stopIfTrue="1" operator="between">
      <formula>"III"</formula>
      <formula>"IV"</formula>
    </cfRule>
  </conditionalFormatting>
  <conditionalFormatting sqref="AE22 AE24">
    <cfRule type="cellIs" dxfId="2056" priority="77" stopIfTrue="1" operator="equal">
      <formula>"Aceptable"</formula>
    </cfRule>
    <cfRule type="cellIs" dxfId="2055" priority="78" stopIfTrue="1" operator="equal">
      <formula>"No aceptable"</formula>
    </cfRule>
  </conditionalFormatting>
  <conditionalFormatting sqref="AE21">
    <cfRule type="cellIs" dxfId="2054" priority="75" stopIfTrue="1" operator="equal">
      <formula>"Aceptable"</formula>
    </cfRule>
    <cfRule type="cellIs" dxfId="2053" priority="76" stopIfTrue="1" operator="equal">
      <formula>"No aceptable"</formula>
    </cfRule>
  </conditionalFormatting>
  <conditionalFormatting sqref="AE20">
    <cfRule type="cellIs" dxfId="2052" priority="72" stopIfTrue="1" operator="equal">
      <formula>"I"</formula>
    </cfRule>
    <cfRule type="cellIs" dxfId="2051" priority="73" stopIfTrue="1" operator="equal">
      <formula>"II"</formula>
    </cfRule>
    <cfRule type="cellIs" dxfId="2050" priority="74" stopIfTrue="1" operator="between">
      <formula>"III"</formula>
      <formula>"IV"</formula>
    </cfRule>
  </conditionalFormatting>
  <conditionalFormatting sqref="AE20">
    <cfRule type="cellIs" dxfId="2049" priority="70" stopIfTrue="1" operator="equal">
      <formula>"Aceptable"</formula>
    </cfRule>
    <cfRule type="cellIs" dxfId="2048" priority="71" stopIfTrue="1" operator="equal">
      <formula>"No aceptable"</formula>
    </cfRule>
  </conditionalFormatting>
  <conditionalFormatting sqref="AE18">
    <cfRule type="cellIs" dxfId="2047" priority="57" stopIfTrue="1" operator="equal">
      <formula>"I"</formula>
    </cfRule>
    <cfRule type="cellIs" dxfId="2046" priority="58" stopIfTrue="1" operator="equal">
      <formula>"II"</formula>
    </cfRule>
    <cfRule type="cellIs" dxfId="2045" priority="59" stopIfTrue="1" operator="between">
      <formula>"III"</formula>
      <formula>"IV"</formula>
    </cfRule>
  </conditionalFormatting>
  <conditionalFormatting sqref="AE18">
    <cfRule type="cellIs" dxfId="2044" priority="55" stopIfTrue="1" operator="equal">
      <formula>"Aceptable"</formula>
    </cfRule>
    <cfRule type="cellIs" dxfId="2043" priority="56" stopIfTrue="1" operator="equal">
      <formula>"No aceptable"</formula>
    </cfRule>
  </conditionalFormatting>
  <conditionalFormatting sqref="AE19">
    <cfRule type="cellIs" dxfId="2042" priority="52" stopIfTrue="1" operator="equal">
      <formula>"I"</formula>
    </cfRule>
    <cfRule type="cellIs" dxfId="2041" priority="53" stopIfTrue="1" operator="equal">
      <formula>"II"</formula>
    </cfRule>
    <cfRule type="cellIs" dxfId="2040" priority="54" stopIfTrue="1" operator="between">
      <formula>"III"</formula>
      <formula>"IV"</formula>
    </cfRule>
  </conditionalFormatting>
  <conditionalFormatting sqref="AE19">
    <cfRule type="cellIs" dxfId="2039" priority="50" stopIfTrue="1" operator="equal">
      <formula>"Aceptable"</formula>
    </cfRule>
    <cfRule type="cellIs" dxfId="2038" priority="51" stopIfTrue="1" operator="equal">
      <formula>"No aceptable"</formula>
    </cfRule>
  </conditionalFormatting>
  <conditionalFormatting sqref="AB17:AD17">
    <cfRule type="cellIs" dxfId="2037" priority="47" stopIfTrue="1" operator="equal">
      <formula>"I"</formula>
    </cfRule>
    <cfRule type="cellIs" dxfId="2036" priority="48" stopIfTrue="1" operator="equal">
      <formula>"II"</formula>
    </cfRule>
    <cfRule type="cellIs" dxfId="2035" priority="49" stopIfTrue="1" operator="between">
      <formula>"III"</formula>
      <formula>"IV"</formula>
    </cfRule>
  </conditionalFormatting>
  <conditionalFormatting sqref="AD17">
    <cfRule type="cellIs" dxfId="2034" priority="45" stopIfTrue="1" operator="equal">
      <formula>"Aceptable"</formula>
    </cfRule>
    <cfRule type="cellIs" dxfId="2033" priority="46" stopIfTrue="1" operator="equal">
      <formula>"No aceptable"</formula>
    </cfRule>
  </conditionalFormatting>
  <conditionalFormatting sqref="AD17">
    <cfRule type="containsText" dxfId="2032" priority="42" stopIfTrue="1" operator="containsText" text="No aceptable o aceptable con control específico">
      <formula>NOT(ISERROR(SEARCH("No aceptable o aceptable con control específico",AD17)))</formula>
    </cfRule>
    <cfRule type="containsText" dxfId="2031" priority="43" stopIfTrue="1" operator="containsText" text="No aceptable">
      <formula>NOT(ISERROR(SEARCH("No aceptable",AD17)))</formula>
    </cfRule>
    <cfRule type="containsText" dxfId="2030" priority="44" stopIfTrue="1" operator="containsText" text="No Aceptable o aceptable con control específico">
      <formula>NOT(ISERROR(SEARCH("No Aceptable o aceptable con control específico",AD17)))</formula>
    </cfRule>
  </conditionalFormatting>
  <conditionalFormatting sqref="AB18:AD19">
    <cfRule type="cellIs" dxfId="2029" priority="39" stopIfTrue="1" operator="equal">
      <formula>"I"</formula>
    </cfRule>
    <cfRule type="cellIs" dxfId="2028" priority="40" stopIfTrue="1" operator="equal">
      <formula>"II"</formula>
    </cfRule>
    <cfRule type="cellIs" dxfId="2027" priority="41" stopIfTrue="1" operator="between">
      <formula>"III"</formula>
      <formula>"IV"</formula>
    </cfRule>
  </conditionalFormatting>
  <conditionalFormatting sqref="AD18:AD19">
    <cfRule type="cellIs" dxfId="2026" priority="37" stopIfTrue="1" operator="equal">
      <formula>"Aceptable"</formula>
    </cfRule>
    <cfRule type="cellIs" dxfId="2025" priority="38" stopIfTrue="1" operator="equal">
      <formula>"No aceptable"</formula>
    </cfRule>
  </conditionalFormatting>
  <conditionalFormatting sqref="AD18:AD19">
    <cfRule type="containsText" dxfId="2024" priority="34" stopIfTrue="1" operator="containsText" text="No aceptable o aceptable con control específico">
      <formula>NOT(ISERROR(SEARCH("No aceptable o aceptable con control específico",AD18)))</formula>
    </cfRule>
    <cfRule type="containsText" dxfId="2023" priority="35" stopIfTrue="1" operator="containsText" text="No aceptable">
      <formula>NOT(ISERROR(SEARCH("No aceptable",AD18)))</formula>
    </cfRule>
    <cfRule type="containsText" dxfId="2022" priority="36" stopIfTrue="1" operator="containsText" text="No Aceptable o aceptable con control específico">
      <formula>NOT(ISERROR(SEARCH("No Aceptable o aceptable con control específico",AD18)))</formula>
    </cfRule>
  </conditionalFormatting>
  <conditionalFormatting sqref="AB15:AC15">
    <cfRule type="cellIs" dxfId="2021" priority="31" stopIfTrue="1" operator="equal">
      <formula>"I"</formula>
    </cfRule>
    <cfRule type="cellIs" dxfId="2020" priority="32" stopIfTrue="1" operator="equal">
      <formula>"II"</formula>
    </cfRule>
    <cfRule type="cellIs" dxfId="2019" priority="33" stopIfTrue="1" operator="between">
      <formula>"III"</formula>
      <formula>"IV"</formula>
    </cfRule>
  </conditionalFormatting>
  <conditionalFormatting sqref="AD15">
    <cfRule type="cellIs" dxfId="2018" priority="28" stopIfTrue="1" operator="equal">
      <formula>"I"</formula>
    </cfRule>
    <cfRule type="cellIs" dxfId="2017" priority="29" stopIfTrue="1" operator="equal">
      <formula>"II"</formula>
    </cfRule>
    <cfRule type="cellIs" dxfId="2016" priority="30" stopIfTrue="1" operator="between">
      <formula>"III"</formula>
      <formula>"IV"</formula>
    </cfRule>
  </conditionalFormatting>
  <conditionalFormatting sqref="AD15">
    <cfRule type="cellIs" dxfId="2015" priority="26" stopIfTrue="1" operator="equal">
      <formula>"Aceptable"</formula>
    </cfRule>
    <cfRule type="cellIs" dxfId="2014" priority="27" stopIfTrue="1" operator="equal">
      <formula>"No aceptable"</formula>
    </cfRule>
  </conditionalFormatting>
  <conditionalFormatting sqref="AD15">
    <cfRule type="containsText" dxfId="2013" priority="23" stopIfTrue="1" operator="containsText" text="No aceptable o aceptable con control específico">
      <formula>NOT(ISERROR(SEARCH("No aceptable o aceptable con control específico",AD15)))</formula>
    </cfRule>
    <cfRule type="containsText" dxfId="2012" priority="24" stopIfTrue="1" operator="containsText" text="No aceptable">
      <formula>NOT(ISERROR(SEARCH("No aceptable",AD15)))</formula>
    </cfRule>
    <cfRule type="containsText" dxfId="2011" priority="25" stopIfTrue="1" operator="containsText" text="No Aceptable o aceptable con control específico">
      <formula>NOT(ISERROR(SEARCH("No Aceptable o aceptable con control específico",AD15)))</formula>
    </cfRule>
  </conditionalFormatting>
  <conditionalFormatting sqref="AD15">
    <cfRule type="containsText" dxfId="2010" priority="21" stopIfTrue="1" operator="containsText" text="No aceptable">
      <formula>NOT(ISERROR(SEARCH("No aceptable",AD15)))</formula>
    </cfRule>
    <cfRule type="containsText" dxfId="2009" priority="22" stopIfTrue="1" operator="containsText" text="No Aceptable o aceptable con control específico">
      <formula>NOT(ISERROR(SEARCH("No Aceptable o aceptable con control específico",AD15)))</formula>
    </cfRule>
  </conditionalFormatting>
  <conditionalFormatting sqref="AE23">
    <cfRule type="cellIs" dxfId="2008" priority="8" stopIfTrue="1" operator="equal">
      <formula>"I"</formula>
    </cfRule>
    <cfRule type="cellIs" dxfId="2007" priority="9" stopIfTrue="1" operator="equal">
      <formula>"II"</formula>
    </cfRule>
    <cfRule type="cellIs" dxfId="2006" priority="10" stopIfTrue="1" operator="between">
      <formula>"III"</formula>
      <formula>"IV"</formula>
    </cfRule>
  </conditionalFormatting>
  <conditionalFormatting sqref="AE23">
    <cfRule type="cellIs" dxfId="2005" priority="6" stopIfTrue="1" operator="equal">
      <formula>"Aceptable"</formula>
    </cfRule>
    <cfRule type="cellIs" dxfId="2004" priority="7" stopIfTrue="1" operator="equal">
      <formula>"No aceptable"</formula>
    </cfRule>
  </conditionalFormatting>
  <conditionalFormatting sqref="AE17">
    <cfRule type="cellIs" dxfId="2003" priority="13" stopIfTrue="1" operator="equal">
      <formula>"I"</formula>
    </cfRule>
    <cfRule type="cellIs" dxfId="2002" priority="14" stopIfTrue="1" operator="equal">
      <formula>"II"</formula>
    </cfRule>
    <cfRule type="cellIs" dxfId="2001" priority="15" stopIfTrue="1" operator="between">
      <formula>"III"</formula>
      <formula>"IV"</formula>
    </cfRule>
  </conditionalFormatting>
  <conditionalFormatting sqref="AE17">
    <cfRule type="cellIs" dxfId="2000" priority="11" stopIfTrue="1" operator="equal">
      <formula>"Aceptable"</formula>
    </cfRule>
    <cfRule type="cellIs" dxfId="1999" priority="12" stopIfTrue="1" operator="equal">
      <formula>"No aceptable"</formula>
    </cfRule>
  </conditionalFormatting>
  <conditionalFormatting sqref="AE25">
    <cfRule type="cellIs" dxfId="1998" priority="3" stopIfTrue="1" operator="equal">
      <formula>"I"</formula>
    </cfRule>
    <cfRule type="cellIs" dxfId="1997" priority="4" stopIfTrue="1" operator="equal">
      <formula>"II"</formula>
    </cfRule>
    <cfRule type="cellIs" dxfId="1996" priority="5" stopIfTrue="1" operator="between">
      <formula>"III"</formula>
      <formula>"IV"</formula>
    </cfRule>
  </conditionalFormatting>
  <conditionalFormatting sqref="AE25">
    <cfRule type="cellIs" dxfId="1995" priority="1" stopIfTrue="1" operator="equal">
      <formula>"Aceptable"</formula>
    </cfRule>
    <cfRule type="cellIs" dxfId="1994" priority="2" stopIfTrue="1" operator="equal">
      <formula>"No aceptable"</formula>
    </cfRule>
  </conditionalFormatting>
  <dataValidations count="4">
    <dataValidation allowBlank="1" sqref="AA11:AA25" xr:uid="{00000000-0002-0000-1100-000000000000}"/>
    <dataValidation type="list" allowBlank="1" showInputMessage="1" showErrorMessage="1" prompt="10 = Muy Alto_x000a_6 = Alto_x000a_2 = Medio_x000a_0 = Bajo" sqref="U11:U25" xr:uid="{00000000-0002-0000-1100-000001000000}">
      <formula1>"10, 6, 2, 0, "</formula1>
    </dataValidation>
    <dataValidation type="list" allowBlank="1" showInputMessage="1" prompt="4 = Continua_x000a_3 = Frecuente_x000a_2 = Ocasional_x000a_1 = Esporádica" sqref="V11:V25" xr:uid="{00000000-0002-0000-11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5" xr:uid="{00000000-0002-0000-1100-000003000000}">
      <formula1>"100,60,25,10"</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BL28"/>
  <sheetViews>
    <sheetView topLeftCell="P18" zoomScale="80" zoomScaleNormal="80" workbookViewId="0">
      <selection activeCell="AH21" sqref="AH21"/>
    </sheetView>
  </sheetViews>
  <sheetFormatPr baseColWidth="10" defaultRowHeight="67.5" customHeight="1" x14ac:dyDescent="0.2"/>
  <cols>
    <col min="1" max="1" width="1.85546875" customWidth="1"/>
    <col min="2" max="2" width="5.7109375" customWidth="1"/>
    <col min="3" max="3" width="7.5703125" customWidth="1"/>
    <col min="4" max="4" width="5.5703125" customWidth="1"/>
    <col min="5" max="5" width="4.7109375" customWidth="1"/>
    <col min="6" max="6" width="13.7109375" customWidth="1"/>
    <col min="7" max="7" width="8.28515625" customWidth="1"/>
    <col min="8" max="8" width="20.28515625" customWidth="1"/>
    <col min="9" max="9" width="19.140625" customWidth="1"/>
    <col min="10" max="10" width="17.85546875" customWidth="1"/>
    <col min="11" max="11" width="23.8554687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3.85546875" customWidth="1"/>
    <col min="26" max="26" width="7.7109375" customWidth="1"/>
    <col min="27" max="27" width="8.140625" customWidth="1"/>
    <col min="28" max="28" width="7.28515625" customWidth="1"/>
    <col min="29" max="29" width="14" customWidth="1"/>
    <col min="30" max="30" width="12.7109375" customWidth="1"/>
    <col min="31" max="31" width="21.7109375" bestFit="1" customWidth="1"/>
    <col min="32" max="33" width="11" customWidth="1"/>
    <col min="34" max="34" width="12.42578125" customWidth="1"/>
    <col min="35" max="35" width="23.28515625" customWidth="1"/>
    <col min="36" max="36" width="12" customWidth="1"/>
    <col min="37" max="37" width="19.28515625" customWidth="1"/>
  </cols>
  <sheetData>
    <row r="1" spans="1:64" s="3" customFormat="1" ht="42"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1:64" s="3" customFormat="1" ht="42"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1:64" s="3" customFormat="1" ht="42"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1:64" s="3" customFormat="1" ht="42" customHeight="1" x14ac:dyDescent="0.3">
      <c r="E4" s="4"/>
      <c r="H4" s="5"/>
      <c r="AF4" s="4"/>
      <c r="AG4" s="4"/>
      <c r="AH4" s="4"/>
      <c r="AJ4" s="5"/>
    </row>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123" customHeight="1" x14ac:dyDescent="0.35">
      <c r="A11" s="34"/>
      <c r="B11" s="283" t="s">
        <v>163</v>
      </c>
      <c r="C11" s="283" t="s">
        <v>252</v>
      </c>
      <c r="D11" s="283" t="s">
        <v>276</v>
      </c>
      <c r="E11" s="314" t="s">
        <v>250</v>
      </c>
      <c r="F11" s="297" t="s">
        <v>251</v>
      </c>
      <c r="G11" s="238" t="s">
        <v>42</v>
      </c>
      <c r="H11" s="240" t="s">
        <v>36</v>
      </c>
      <c r="I11" s="175" t="s">
        <v>46</v>
      </c>
      <c r="J11" s="176" t="s">
        <v>354</v>
      </c>
      <c r="K11" s="176" t="s">
        <v>355</v>
      </c>
      <c r="L11" s="195">
        <v>1</v>
      </c>
      <c r="M11" s="179">
        <v>2</v>
      </c>
      <c r="N11" s="195">
        <v>0</v>
      </c>
      <c r="O11" s="195">
        <f>SUM(L11:N11)</f>
        <v>3</v>
      </c>
      <c r="P11" s="176" t="s">
        <v>356</v>
      </c>
      <c r="Q11" s="179">
        <v>8</v>
      </c>
      <c r="R11" s="176" t="s">
        <v>603</v>
      </c>
      <c r="S11" s="176" t="s">
        <v>358</v>
      </c>
      <c r="T11" s="176" t="s">
        <v>357</v>
      </c>
      <c r="U11" s="179">
        <v>2</v>
      </c>
      <c r="V11" s="179">
        <v>4</v>
      </c>
      <c r="W11" s="179">
        <f>V11*U11</f>
        <v>8</v>
      </c>
      <c r="X11" s="181" t="str">
        <f>+IF(AND(U11*V11&gt;=24,U11*V11&lt;=40),"MA",IF(AND(U11*V11&gt;=10,U11*V11&lt;=20),"A",IF(AND(U11*V11&gt;=6,U11*V11&lt;=8),"M",IF(AND(U11*V11&gt;=0,U11*V11&lt;=4),"B",""))))</f>
        <v>M</v>
      </c>
      <c r="Y11" s="184"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75" t="s">
        <v>56</v>
      </c>
      <c r="AF11" s="179" t="s">
        <v>34</v>
      </c>
      <c r="AG11" s="179" t="s">
        <v>34</v>
      </c>
      <c r="AH11" s="179" t="s">
        <v>363</v>
      </c>
      <c r="AI11" s="175" t="s">
        <v>359</v>
      </c>
      <c r="AJ11" s="179" t="s">
        <v>34</v>
      </c>
      <c r="AK11" s="179"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123" customHeight="1" x14ac:dyDescent="0.35">
      <c r="A12" s="35"/>
      <c r="B12" s="264"/>
      <c r="C12" s="264"/>
      <c r="D12" s="264"/>
      <c r="E12" s="315"/>
      <c r="F12" s="297"/>
      <c r="G12" s="239"/>
      <c r="H12" s="244"/>
      <c r="I12" s="175" t="s">
        <v>120</v>
      </c>
      <c r="J12" s="176" t="s">
        <v>360</v>
      </c>
      <c r="K12" s="187" t="s">
        <v>361</v>
      </c>
      <c r="L12" s="195">
        <v>1</v>
      </c>
      <c r="M12" s="179">
        <v>2</v>
      </c>
      <c r="N12" s="195">
        <v>0</v>
      </c>
      <c r="O12" s="195">
        <f t="shared" ref="O12:O27" si="0">SUM(L12:N12)</f>
        <v>3</v>
      </c>
      <c r="P12" s="176" t="s">
        <v>356</v>
      </c>
      <c r="Q12" s="179">
        <v>8</v>
      </c>
      <c r="R12" s="187" t="s">
        <v>604</v>
      </c>
      <c r="S12" s="187" t="s">
        <v>358</v>
      </c>
      <c r="T12" s="187" t="s">
        <v>357</v>
      </c>
      <c r="U12" s="179">
        <v>2</v>
      </c>
      <c r="V12" s="179">
        <v>4</v>
      </c>
      <c r="W12" s="179">
        <f t="shared" ref="W12:W27" si="1">V12*U12</f>
        <v>8</v>
      </c>
      <c r="X12" s="181" t="str">
        <f t="shared" ref="X12:X27" si="2">+IF(AND(U12*V12&gt;=24,U12*V12&lt;=40),"MA",IF(AND(U12*V12&gt;=10,U12*V12&lt;=20),"A",IF(AND(U12*V12&gt;=6,U12*V12&lt;=8),"M",IF(AND(U12*V12&gt;=0,U12*V12&lt;=4),"B",""))))</f>
        <v>M</v>
      </c>
      <c r="Y12" s="184" t="str">
        <f t="shared" ref="Y12:Y27"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10</v>
      </c>
      <c r="AA12" s="180">
        <f t="shared" ref="AA12:AA27" si="4">W12*Z12</f>
        <v>80</v>
      </c>
      <c r="AB12" s="183" t="str">
        <f t="shared" ref="AB12:AB27" si="5">+IF(AND(U12*V12*Z12&gt;=600,U12*V12*Z12&lt;=4000),"I",IF(AND(U12*V12*Z12&gt;=150,U12*V12*Z12&lt;=500),"II",IF(AND(U12*V12*Z12&gt;=40,U12*V12*Z12&lt;=120),"III",IF(AND(U12*V12*Z12&gt;=0,U12*V12*Z12&lt;=20),"IV",""))))</f>
        <v>III</v>
      </c>
      <c r="AC12" s="184" t="str">
        <f t="shared" ref="AC12:AC27"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 t="shared" ref="AD12:AD27" si="7">+IF(AB12="I","No aceptable",IF(AB12="II","No aceptable o aceptable con control específico",IF(AB12="III","Aceptable",IF(AB12="IV","Aceptable",""))))</f>
        <v>Aceptable</v>
      </c>
      <c r="AE12" s="175" t="s">
        <v>121</v>
      </c>
      <c r="AF12" s="179" t="s">
        <v>34</v>
      </c>
      <c r="AG12" s="179" t="s">
        <v>34</v>
      </c>
      <c r="AH12" s="179" t="s">
        <v>364</v>
      </c>
      <c r="AI12" s="175" t="s">
        <v>359</v>
      </c>
      <c r="AJ12" s="179" t="s">
        <v>34</v>
      </c>
      <c r="AK12" s="179"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123" customHeight="1" x14ac:dyDescent="0.35">
      <c r="A13" s="35"/>
      <c r="B13" s="264"/>
      <c r="C13" s="264"/>
      <c r="D13" s="264"/>
      <c r="E13" s="315"/>
      <c r="F13" s="297"/>
      <c r="G13" s="134" t="s">
        <v>33</v>
      </c>
      <c r="H13" s="244"/>
      <c r="I13" s="175" t="s">
        <v>120</v>
      </c>
      <c r="J13" s="175" t="s">
        <v>388</v>
      </c>
      <c r="K13" s="179" t="s">
        <v>367</v>
      </c>
      <c r="L13" s="195">
        <v>1</v>
      </c>
      <c r="M13" s="179">
        <v>2</v>
      </c>
      <c r="N13" s="195">
        <v>0</v>
      </c>
      <c r="O13" s="195">
        <f t="shared" si="0"/>
        <v>3</v>
      </c>
      <c r="P13" s="179" t="s">
        <v>366</v>
      </c>
      <c r="Q13" s="179">
        <v>4</v>
      </c>
      <c r="R13" s="179" t="s">
        <v>33</v>
      </c>
      <c r="S13" s="179" t="s">
        <v>33</v>
      </c>
      <c r="T13" s="179" t="s">
        <v>370</v>
      </c>
      <c r="U13" s="179">
        <v>2</v>
      </c>
      <c r="V13" s="179">
        <v>2</v>
      </c>
      <c r="W13" s="179">
        <f t="shared" si="1"/>
        <v>4</v>
      </c>
      <c r="X13" s="181" t="str">
        <f t="shared" si="2"/>
        <v>B</v>
      </c>
      <c r="Y13" s="184" t="str">
        <f t="shared" si="3"/>
        <v>Situación mejorable con exposición ocasional o esporádica, o situación sin anomalía destacable con cualquier nivel de exposición. No es esperable que se materialice el riesgo, aunque puede ser concebible.</v>
      </c>
      <c r="Z13" s="180">
        <v>25</v>
      </c>
      <c r="AA13" s="180">
        <f t="shared" si="4"/>
        <v>100</v>
      </c>
      <c r="AB13" s="183" t="str">
        <f>+IF(AND(U13*V13*Z13&gt;=600,U13*V13*Z13&lt;=4000),"I",IF(AND(U13*V13*Z13&gt;=150,U13*V13*Z13&lt;=500),"II",IF(AND(U13*V13*Z13&gt;=40,U13*V13*Z13&lt;=120),"III",IF(AND(U13*V13*Z13&gt;=0,U13*V13*Z13&lt;=20),"IV",""))))</f>
        <v>III</v>
      </c>
      <c r="AC13" s="184"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+IF(AB13="I","No aceptable",IF(AB13="II","No aceptable o aceptable con control específico",IF(AB13="III","Aceptable",IF(AB13="IV","Aceptable",""))))</f>
        <v>Aceptable</v>
      </c>
      <c r="AE13" s="175" t="s">
        <v>121</v>
      </c>
      <c r="AF13" s="179" t="s">
        <v>34</v>
      </c>
      <c r="AG13" s="179" t="s">
        <v>34</v>
      </c>
      <c r="AH13" s="179" t="s">
        <v>34</v>
      </c>
      <c r="AI13" s="175" t="s">
        <v>369</v>
      </c>
      <c r="AJ13" s="179" t="s">
        <v>368</v>
      </c>
      <c r="AK13" s="179"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23" customHeight="1" x14ac:dyDescent="0.35">
      <c r="A14" s="35"/>
      <c r="B14" s="264"/>
      <c r="C14" s="264"/>
      <c r="D14" s="264"/>
      <c r="E14" s="315"/>
      <c r="F14" s="297"/>
      <c r="G14" s="134" t="s">
        <v>33</v>
      </c>
      <c r="H14" s="240" t="s">
        <v>44</v>
      </c>
      <c r="I14" s="175" t="s">
        <v>333</v>
      </c>
      <c r="J14" s="175" t="s">
        <v>334</v>
      </c>
      <c r="K14" s="175" t="s">
        <v>335</v>
      </c>
      <c r="L14" s="195">
        <v>1</v>
      </c>
      <c r="M14" s="179">
        <v>2</v>
      </c>
      <c r="N14" s="195">
        <v>0</v>
      </c>
      <c r="O14" s="195">
        <f t="shared" ref="O14" si="8">SUM(L14:N14)</f>
        <v>3</v>
      </c>
      <c r="P14" s="175" t="s">
        <v>336</v>
      </c>
      <c r="Q14" s="179">
        <v>8</v>
      </c>
      <c r="R14" s="175" t="s">
        <v>339</v>
      </c>
      <c r="S14" s="175" t="s">
        <v>643</v>
      </c>
      <c r="T14" s="175" t="s">
        <v>444</v>
      </c>
      <c r="U14" s="179">
        <v>2</v>
      </c>
      <c r="V14" s="179">
        <v>2</v>
      </c>
      <c r="W14" s="179">
        <f t="shared" ref="W14:W15" si="9">V14*U14</f>
        <v>4</v>
      </c>
      <c r="X14" s="181" t="str">
        <f t="shared" ref="X14:X15" si="10">+IF(AND(U14*V14&gt;=24,U14*V14&lt;=40),"MA",IF(AND(U14*V14&gt;=10,U14*V14&lt;=20),"A",IF(AND(U14*V14&gt;=6,U14*V14&lt;=8),"M",IF(AND(U14*V14&gt;=0,U14*V14&lt;=4),"B",""))))</f>
        <v>B</v>
      </c>
      <c r="Y14" s="184" t="str">
        <f t="shared" ref="Y14:Y15" si="11">+IF(X14="MA","Situación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80">
        <v>10</v>
      </c>
      <c r="AA14" s="180">
        <f t="shared" ref="AA14:AA15" si="12">W14*Z14</f>
        <v>40</v>
      </c>
      <c r="AB14" s="183" t="str">
        <f>+IF(AND(U14*V14*Z14&gt;=600,U14*V14*Z14&lt;=4000),"I",IF(AND(U14*V14*Z14&gt;=150,U14*V14*Z14&lt;=500),"II",IF(AND(U14*V14*Z14&gt;=40,U14*V14*Z14&lt;=120),"III",IF(AND(U14*V14*Z14&gt;=0,U14*V14*Z14&lt;=20),"IV",""))))</f>
        <v>III</v>
      </c>
      <c r="AC14" s="184"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84" t="str">
        <f>+IF(AB14="I","No aceptable",IF(AB14="II","No aceptable o aceptable con control específico",IF(AB14="III","Aceptable",IF(AB14="IV","Aceptable",""))))</f>
        <v>Aceptable</v>
      </c>
      <c r="AE14" s="184" t="s">
        <v>342</v>
      </c>
      <c r="AF14" s="175" t="s">
        <v>34</v>
      </c>
      <c r="AG14" s="175" t="s">
        <v>34</v>
      </c>
      <c r="AH14" s="175" t="s">
        <v>34</v>
      </c>
      <c r="AI14" s="175" t="s">
        <v>341</v>
      </c>
      <c r="AJ14" s="175" t="s">
        <v>34</v>
      </c>
      <c r="AK14" s="179" t="s">
        <v>271</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110" customFormat="1" ht="123" customHeight="1" x14ac:dyDescent="0.35">
      <c r="A15" s="125"/>
      <c r="B15" s="264"/>
      <c r="C15" s="264"/>
      <c r="D15" s="264"/>
      <c r="E15" s="315"/>
      <c r="F15" s="297"/>
      <c r="G15" s="142"/>
      <c r="H15" s="244"/>
      <c r="I15" s="175" t="s">
        <v>612</v>
      </c>
      <c r="J15" s="175" t="s">
        <v>613</v>
      </c>
      <c r="K15" s="175" t="s">
        <v>614</v>
      </c>
      <c r="L15" s="195">
        <v>1</v>
      </c>
      <c r="M15" s="179">
        <v>2</v>
      </c>
      <c r="N15" s="195">
        <v>0</v>
      </c>
      <c r="O15" s="195">
        <f t="shared" ref="O15" si="13">SUM(L15:N15)</f>
        <v>3</v>
      </c>
      <c r="P15" s="175" t="s">
        <v>615</v>
      </c>
      <c r="Q15" s="179">
        <v>8</v>
      </c>
      <c r="R15" s="175" t="s">
        <v>331</v>
      </c>
      <c r="S15" s="175" t="s">
        <v>616</v>
      </c>
      <c r="T15" s="175" t="s">
        <v>617</v>
      </c>
      <c r="U15" s="180">
        <v>2</v>
      </c>
      <c r="V15" s="180">
        <v>1</v>
      </c>
      <c r="W15" s="180">
        <f t="shared" si="9"/>
        <v>2</v>
      </c>
      <c r="X15" s="181" t="str">
        <f t="shared" si="10"/>
        <v>B</v>
      </c>
      <c r="Y15" s="184" t="str">
        <f t="shared" si="11"/>
        <v>Situación mejorable con exposición ocasional o esporádica, o situación sin anomalía destacable con cualquier nivel de exposición. No es esperable que se materialice el riesgo, aunque puede ser concebible.</v>
      </c>
      <c r="Z15" s="180">
        <v>10</v>
      </c>
      <c r="AA15" s="180">
        <f t="shared" si="12"/>
        <v>20</v>
      </c>
      <c r="AB15" s="183" t="str">
        <f t="shared" ref="AB15" si="14">+IF(AND(U15*V15*Z15&gt;=600,U15*V15*Z15&lt;=4000),"I",IF(AND(U15*V15*Z15&gt;=150,U15*V15*Z15&lt;=500),"II",IF(AND(U15*V15*Z15&gt;=40,U15*V15*Z15&lt;=120),"III",IF(AND(U15*V15*Z15&gt;=0,U15*V15*Z15&lt;=20),"IV",""))))</f>
        <v>IV</v>
      </c>
      <c r="AC15" s="184" t="str">
        <f t="shared" ref="AC15" si="15">+IF(AB15="I","Situación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5" s="184" t="str">
        <f t="shared" ref="AD15" si="16">+IF(AB15="I","No aceptable",IF(AB15="II","No aceptable o aceptable con control específico",IF(AB15="III","Aceptable",IF(AB15="IV","Aceptable",""))))</f>
        <v>Aceptable</v>
      </c>
      <c r="AE15" s="175" t="s">
        <v>351</v>
      </c>
      <c r="AF15" s="175" t="s">
        <v>34</v>
      </c>
      <c r="AG15" s="175" t="s">
        <v>34</v>
      </c>
      <c r="AH15" s="175" t="s">
        <v>34</v>
      </c>
      <c r="AI15" s="175" t="s">
        <v>338</v>
      </c>
      <c r="AJ15" s="175" t="s">
        <v>34</v>
      </c>
      <c r="AK15" s="179" t="s">
        <v>618</v>
      </c>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row>
    <row r="16" spans="1:64" s="2" customFormat="1" ht="123" customHeight="1" x14ac:dyDescent="0.35">
      <c r="A16" s="35"/>
      <c r="B16" s="264"/>
      <c r="C16" s="264"/>
      <c r="D16" s="264"/>
      <c r="E16" s="315"/>
      <c r="F16" s="297"/>
      <c r="G16" s="123" t="s">
        <v>33</v>
      </c>
      <c r="H16" s="241"/>
      <c r="I16" s="175" t="s">
        <v>60</v>
      </c>
      <c r="J16" s="213" t="s">
        <v>345</v>
      </c>
      <c r="K16" s="175" t="s">
        <v>327</v>
      </c>
      <c r="L16" s="195">
        <v>1</v>
      </c>
      <c r="M16" s="179">
        <v>2</v>
      </c>
      <c r="N16" s="195">
        <v>0</v>
      </c>
      <c r="O16" s="195">
        <f t="shared" si="0"/>
        <v>3</v>
      </c>
      <c r="P16" s="175" t="s">
        <v>343</v>
      </c>
      <c r="Q16" s="175">
        <v>8</v>
      </c>
      <c r="R16" s="175" t="s">
        <v>331</v>
      </c>
      <c r="S16" s="175" t="s">
        <v>329</v>
      </c>
      <c r="T16" s="175" t="s">
        <v>443</v>
      </c>
      <c r="U16" s="179">
        <v>2</v>
      </c>
      <c r="V16" s="179">
        <v>2</v>
      </c>
      <c r="W16" s="179">
        <f t="shared" si="1"/>
        <v>4</v>
      </c>
      <c r="X16" s="181" t="str">
        <f t="shared" si="2"/>
        <v>B</v>
      </c>
      <c r="Y16" s="184" t="str">
        <f t="shared" si="3"/>
        <v>Situación mejorable con exposición ocasional o esporádica, o situación sin anomalía destacable con cualquier nivel de exposición. No es esperable que se materialice el riesgo, aunque puede ser concebible.</v>
      </c>
      <c r="Z16" s="180">
        <v>25</v>
      </c>
      <c r="AA16" s="180">
        <f t="shared" si="4"/>
        <v>100</v>
      </c>
      <c r="AB16" s="183" t="str">
        <f t="shared" si="5"/>
        <v>III</v>
      </c>
      <c r="AC16" s="184" t="str">
        <f t="shared" si="6"/>
        <v>Mejorar si es posible. Sería conveniente justificar la intervención y su rentabilidad.</v>
      </c>
      <c r="AD16" s="184" t="str">
        <f t="shared" si="7"/>
        <v>Aceptable</v>
      </c>
      <c r="AE16" s="175" t="s">
        <v>351</v>
      </c>
      <c r="AF16" s="175" t="s">
        <v>34</v>
      </c>
      <c r="AG16" s="175" t="s">
        <v>34</v>
      </c>
      <c r="AH16" s="175" t="s">
        <v>34</v>
      </c>
      <c r="AI16" s="175" t="s">
        <v>344</v>
      </c>
      <c r="AJ16" s="175" t="s">
        <v>34</v>
      </c>
      <c r="AK16" s="179" t="s">
        <v>35</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123" customHeight="1" x14ac:dyDescent="0.35">
      <c r="A17" s="35"/>
      <c r="B17" s="264"/>
      <c r="C17" s="264"/>
      <c r="D17" s="264"/>
      <c r="E17" s="315"/>
      <c r="F17" s="297"/>
      <c r="G17" s="238" t="s">
        <v>42</v>
      </c>
      <c r="H17" s="242" t="s">
        <v>50</v>
      </c>
      <c r="I17" s="219" t="s">
        <v>310</v>
      </c>
      <c r="J17" s="187" t="s">
        <v>539</v>
      </c>
      <c r="K17" s="187" t="s">
        <v>314</v>
      </c>
      <c r="L17" s="195">
        <v>1</v>
      </c>
      <c r="M17" s="179">
        <v>2</v>
      </c>
      <c r="N17" s="195">
        <v>0</v>
      </c>
      <c r="O17" s="195">
        <f t="shared" si="0"/>
        <v>3</v>
      </c>
      <c r="P17" s="187" t="s">
        <v>317</v>
      </c>
      <c r="Q17" s="179">
        <v>8</v>
      </c>
      <c r="R17" s="187" t="s">
        <v>319</v>
      </c>
      <c r="S17" s="187" t="s">
        <v>320</v>
      </c>
      <c r="T17" s="187" t="s">
        <v>321</v>
      </c>
      <c r="U17" s="198">
        <v>2</v>
      </c>
      <c r="V17" s="180">
        <v>4</v>
      </c>
      <c r="W17" s="180">
        <f t="shared" si="1"/>
        <v>8</v>
      </c>
      <c r="X17" s="181" t="str">
        <f t="shared" si="2"/>
        <v>M</v>
      </c>
      <c r="Y17" s="184" t="str">
        <f t="shared" si="3"/>
        <v>Situación deficiente con exposición esporádica, o bien situación mejorable con exposición continuada o frecuente. Es posible que suceda el daño alguna vez.</v>
      </c>
      <c r="Z17" s="180">
        <v>10</v>
      </c>
      <c r="AA17" s="180">
        <f t="shared" si="4"/>
        <v>80</v>
      </c>
      <c r="AB17" s="183" t="str">
        <f t="shared" si="5"/>
        <v>III</v>
      </c>
      <c r="AC17" s="184" t="str">
        <f t="shared" si="6"/>
        <v>Mejorar si es posible. Sería conveniente justificar la intervención y su rentabilidad.</v>
      </c>
      <c r="AD17" s="184" t="str">
        <f t="shared" si="7"/>
        <v>Aceptable</v>
      </c>
      <c r="AE17" s="175" t="s">
        <v>545</v>
      </c>
      <c r="AF17" s="175" t="s">
        <v>34</v>
      </c>
      <c r="AG17" s="175" t="s">
        <v>34</v>
      </c>
      <c r="AH17" s="187" t="s">
        <v>325</v>
      </c>
      <c r="AI17" s="187" t="s">
        <v>326</v>
      </c>
      <c r="AJ17" s="179" t="s">
        <v>34</v>
      </c>
      <c r="AK17" s="179" t="s">
        <v>35</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110" customFormat="1" ht="123" customHeight="1" x14ac:dyDescent="0.35">
      <c r="A18" s="125"/>
      <c r="B18" s="264"/>
      <c r="C18" s="264"/>
      <c r="D18" s="264"/>
      <c r="E18" s="315"/>
      <c r="F18" s="297"/>
      <c r="G18" s="245"/>
      <c r="H18" s="242"/>
      <c r="I18" s="187" t="s">
        <v>531</v>
      </c>
      <c r="J18" s="187" t="s">
        <v>532</v>
      </c>
      <c r="K18" s="187" t="s">
        <v>533</v>
      </c>
      <c r="L18" s="195">
        <v>1</v>
      </c>
      <c r="M18" s="179">
        <v>2</v>
      </c>
      <c r="N18" s="195">
        <v>0</v>
      </c>
      <c r="O18" s="195">
        <f t="shared" ref="O18" si="17">SUM(L18:N18)</f>
        <v>3</v>
      </c>
      <c r="P18" s="187" t="s">
        <v>534</v>
      </c>
      <c r="Q18" s="179">
        <v>8</v>
      </c>
      <c r="R18" s="187" t="s">
        <v>535</v>
      </c>
      <c r="S18" s="187" t="s">
        <v>536</v>
      </c>
      <c r="T18" s="187" t="s">
        <v>537</v>
      </c>
      <c r="U18" s="198">
        <v>2</v>
      </c>
      <c r="V18" s="180">
        <v>4</v>
      </c>
      <c r="W18" s="180">
        <f t="shared" ref="W18" si="18">V18*U18</f>
        <v>8</v>
      </c>
      <c r="X18" s="181" t="str">
        <f t="shared" ref="X18" si="19">+IF(AND(U18*V18&gt;=24,U18*V18&lt;=40),"MA",IF(AND(U18*V18&gt;=10,U18*V18&lt;=20),"A",IF(AND(U18*V18&gt;=6,U18*V18&lt;=8),"M",IF(AND(U18*V18&gt;=0,U18*V18&lt;=4),"B",""))))</f>
        <v>M</v>
      </c>
      <c r="Y18" s="184" t="str">
        <f t="shared" ref="Y18" si="20">+IF(X18="MA","Situación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180">
        <v>10</v>
      </c>
      <c r="AA18" s="180">
        <f t="shared" ref="AA18" si="21">W18*Z18</f>
        <v>80</v>
      </c>
      <c r="AB18" s="183" t="str">
        <f t="shared" ref="AB18" si="22">+IF(AND(U18*V18*Z18&gt;=600,U18*V18*Z18&lt;=4000),"I",IF(AND(U18*V18*Z18&gt;=150,U18*V18*Z18&lt;=500),"II",IF(AND(U18*V18*Z18&gt;=40,U18*V18*Z18&lt;=120),"III",IF(AND(U18*V18*Z18&gt;=0,U18*V18*Z18&lt;=20),"IV",""))))</f>
        <v>III</v>
      </c>
      <c r="AC18" s="184" t="str">
        <f t="shared" ref="AC18" si="23">+IF(AB18="I","Situación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184" t="str">
        <f t="shared" ref="AD18" si="24">+IF(AB18="I","No aceptable",IF(AB18="II","No aceptable o aceptable con control específico",IF(AB18="III","Aceptable",IF(AB18="IV","Aceptable",""))))</f>
        <v>Aceptable</v>
      </c>
      <c r="AE18" s="175" t="s">
        <v>545</v>
      </c>
      <c r="AF18" s="175" t="s">
        <v>34</v>
      </c>
      <c r="AG18" s="175" t="s">
        <v>34</v>
      </c>
      <c r="AH18" s="187"/>
      <c r="AI18" s="187" t="s">
        <v>538</v>
      </c>
      <c r="AJ18" s="179" t="s">
        <v>34</v>
      </c>
      <c r="AK18" s="179" t="s">
        <v>35</v>
      </c>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row>
    <row r="19" spans="1:64" s="2" customFormat="1" ht="123" customHeight="1" x14ac:dyDescent="0.35">
      <c r="A19" s="35"/>
      <c r="B19" s="264"/>
      <c r="C19" s="264"/>
      <c r="D19" s="264"/>
      <c r="E19" s="315"/>
      <c r="F19" s="297"/>
      <c r="G19" s="239"/>
      <c r="H19" s="242"/>
      <c r="I19" s="187" t="s">
        <v>313</v>
      </c>
      <c r="J19" s="187" t="s">
        <v>540</v>
      </c>
      <c r="K19" s="187" t="s">
        <v>315</v>
      </c>
      <c r="L19" s="195">
        <v>1</v>
      </c>
      <c r="M19" s="179">
        <v>2</v>
      </c>
      <c r="N19" s="195">
        <v>0</v>
      </c>
      <c r="O19" s="195">
        <f t="shared" si="0"/>
        <v>3</v>
      </c>
      <c r="P19" s="187" t="s">
        <v>318</v>
      </c>
      <c r="Q19" s="179">
        <v>8</v>
      </c>
      <c r="R19" s="187" t="s">
        <v>322</v>
      </c>
      <c r="S19" s="187" t="s">
        <v>323</v>
      </c>
      <c r="T19" s="187" t="s">
        <v>324</v>
      </c>
      <c r="U19" s="198">
        <v>2</v>
      </c>
      <c r="V19" s="180">
        <v>4</v>
      </c>
      <c r="W19" s="180">
        <f t="shared" si="1"/>
        <v>8</v>
      </c>
      <c r="X19" s="181" t="str">
        <f t="shared" si="2"/>
        <v>M</v>
      </c>
      <c r="Y19" s="184" t="str">
        <f t="shared" si="3"/>
        <v>Situación deficiente con exposición esporádica, o bien situación mejorable con exposición continuada o frecuente. Es posible que suceda el daño alguna vez.</v>
      </c>
      <c r="Z19" s="180">
        <v>10</v>
      </c>
      <c r="AA19" s="180">
        <f t="shared" si="4"/>
        <v>80</v>
      </c>
      <c r="AB19" s="183" t="str">
        <f t="shared" si="5"/>
        <v>III</v>
      </c>
      <c r="AC19" s="184" t="str">
        <f t="shared" si="6"/>
        <v>Mejorar si es posible. Sería conveniente justificar la intervención y su rentabilidad.</v>
      </c>
      <c r="AD19" s="184" t="str">
        <f t="shared" si="7"/>
        <v>Aceptable</v>
      </c>
      <c r="AE19" s="175" t="s">
        <v>545</v>
      </c>
      <c r="AF19" s="175" t="s">
        <v>34</v>
      </c>
      <c r="AG19" s="175" t="s">
        <v>34</v>
      </c>
      <c r="AH19" s="187" t="s">
        <v>325</v>
      </c>
      <c r="AI19" s="187" t="s">
        <v>326</v>
      </c>
      <c r="AJ19" s="179" t="s">
        <v>34</v>
      </c>
      <c r="AK19" s="179"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123" customHeight="1" x14ac:dyDescent="0.35">
      <c r="A20" s="35"/>
      <c r="B20" s="264"/>
      <c r="C20" s="264"/>
      <c r="D20" s="264"/>
      <c r="E20" s="315"/>
      <c r="F20" s="297"/>
      <c r="G20" s="129" t="s">
        <v>42</v>
      </c>
      <c r="H20" s="247" t="s">
        <v>306</v>
      </c>
      <c r="I20" s="247" t="s">
        <v>521</v>
      </c>
      <c r="J20" s="187" t="s">
        <v>509</v>
      </c>
      <c r="K20" s="187" t="s">
        <v>510</v>
      </c>
      <c r="L20" s="195">
        <v>1</v>
      </c>
      <c r="M20" s="179">
        <v>2</v>
      </c>
      <c r="N20" s="195">
        <v>0</v>
      </c>
      <c r="O20" s="195">
        <f t="shared" si="0"/>
        <v>3</v>
      </c>
      <c r="P20" s="187" t="s">
        <v>511</v>
      </c>
      <c r="Q20" s="175">
        <v>8</v>
      </c>
      <c r="R20" s="187" t="s">
        <v>512</v>
      </c>
      <c r="S20" s="187" t="s">
        <v>513</v>
      </c>
      <c r="T20" s="187" t="s">
        <v>514</v>
      </c>
      <c r="U20" s="180">
        <v>2</v>
      </c>
      <c r="V20" s="180">
        <v>3</v>
      </c>
      <c r="W20" s="180">
        <f t="shared" si="1"/>
        <v>6</v>
      </c>
      <c r="X20" s="181" t="str">
        <f t="shared" si="2"/>
        <v>M</v>
      </c>
      <c r="Y20" s="184" t="str">
        <f t="shared" si="3"/>
        <v>Situación deficiente con exposición esporádica, o bien situación mejorable con exposición continuada o frecuente. Es posible que suceda el daño alguna vez.</v>
      </c>
      <c r="Z20" s="180">
        <v>25</v>
      </c>
      <c r="AA20" s="180">
        <f t="shared" si="4"/>
        <v>150</v>
      </c>
      <c r="AB20" s="183" t="str">
        <f t="shared" si="5"/>
        <v>II</v>
      </c>
      <c r="AC20" s="184" t="str">
        <f t="shared" si="6"/>
        <v>Corregir y adoptar medidas de control de inmediato. Sin embargo suspenda actividades si el nivel de riesgo está por encima o igual de 360.</v>
      </c>
      <c r="AD20" s="184" t="str">
        <f t="shared" si="7"/>
        <v>No aceptable o aceptable con control específico</v>
      </c>
      <c r="AE20" s="184" t="s">
        <v>655</v>
      </c>
      <c r="AF20" s="175" t="s">
        <v>34</v>
      </c>
      <c r="AG20" s="175" t="s">
        <v>34</v>
      </c>
      <c r="AH20" s="180" t="s">
        <v>507</v>
      </c>
      <c r="AI20" s="180" t="s">
        <v>508</v>
      </c>
      <c r="AJ20" s="175" t="s">
        <v>506</v>
      </c>
      <c r="AK20" s="175" t="s">
        <v>271</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110" customFormat="1" ht="123" customHeight="1" x14ac:dyDescent="0.35">
      <c r="A21" s="125"/>
      <c r="B21" s="264"/>
      <c r="C21" s="264"/>
      <c r="D21" s="264"/>
      <c r="E21" s="315"/>
      <c r="F21" s="297"/>
      <c r="G21" s="129" t="s">
        <v>42</v>
      </c>
      <c r="H21" s="248"/>
      <c r="I21" s="248"/>
      <c r="J21" s="187" t="s">
        <v>516</v>
      </c>
      <c r="K21" s="187" t="s">
        <v>517</v>
      </c>
      <c r="L21" s="195">
        <v>1</v>
      </c>
      <c r="M21" s="179">
        <v>2</v>
      </c>
      <c r="N21" s="195">
        <v>0</v>
      </c>
      <c r="O21" s="195">
        <f t="shared" ref="O21" si="25">SUM(L21:N21)</f>
        <v>3</v>
      </c>
      <c r="P21" s="187" t="s">
        <v>515</v>
      </c>
      <c r="Q21" s="179">
        <v>8</v>
      </c>
      <c r="R21" s="187" t="s">
        <v>33</v>
      </c>
      <c r="S21" s="187" t="s">
        <v>33</v>
      </c>
      <c r="T21" s="187" t="s">
        <v>518</v>
      </c>
      <c r="U21" s="180">
        <v>2</v>
      </c>
      <c r="V21" s="180">
        <v>2</v>
      </c>
      <c r="W21" s="180">
        <f t="shared" ref="W21" si="26">V21*U21</f>
        <v>4</v>
      </c>
      <c r="X21" s="181" t="str">
        <f t="shared" ref="X21" si="27">+IF(AND(U21*V21&gt;=24,U21*V21&lt;=40),"MA",IF(AND(U21*V21&gt;=10,U21*V21&lt;=20),"A",IF(AND(U21*V21&gt;=6,U21*V21&lt;=8),"M",IF(AND(U21*V21&gt;=0,U21*V21&lt;=4),"B",""))))</f>
        <v>B</v>
      </c>
      <c r="Y21" s="184" t="str">
        <f t="shared" ref="Y21" si="28">+IF(X21="MA","Situación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1" s="180">
        <v>26</v>
      </c>
      <c r="AA21" s="180">
        <f t="shared" ref="AA21" si="29">W21*Z21</f>
        <v>104</v>
      </c>
      <c r="AB21" s="183" t="str">
        <f t="shared" ref="AB21" si="30">+IF(AND(U21*V21*Z21&gt;=600,U21*V21*Z21&lt;=4000),"I",IF(AND(U21*V21*Z21&gt;=150,U21*V21*Z21&lt;=500),"II",IF(AND(U21*V21*Z21&gt;=40,U21*V21*Z21&lt;=120),"III",IF(AND(U21*V21*Z21&gt;=0,U21*V21*Z21&lt;=20),"IV",""))))</f>
        <v>III</v>
      </c>
      <c r="AC21" s="184" t="str">
        <f t="shared" ref="AC21" si="31">+IF(AB21="I","Situación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84" t="str">
        <f t="shared" ref="AD21" si="32">+IF(AB21="I","No aceptable",IF(AB21="II","No aceptable o aceptable con control específico",IF(AB21="III","Aceptable",IF(AB21="IV","Aceptable",""))))</f>
        <v>Aceptable</v>
      </c>
      <c r="AE21" s="184" t="s">
        <v>119</v>
      </c>
      <c r="AF21" s="175" t="s">
        <v>519</v>
      </c>
      <c r="AG21" s="175" t="s">
        <v>34</v>
      </c>
      <c r="AH21" s="175" t="s">
        <v>34</v>
      </c>
      <c r="AI21" s="180" t="s">
        <v>520</v>
      </c>
      <c r="AJ21" s="179" t="s">
        <v>212</v>
      </c>
      <c r="AK21" s="179" t="s">
        <v>35</v>
      </c>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row>
    <row r="22" spans="1:64" s="2" customFormat="1" ht="123" customHeight="1" x14ac:dyDescent="0.35">
      <c r="A22" s="35"/>
      <c r="B22" s="264"/>
      <c r="C22" s="264"/>
      <c r="D22" s="264"/>
      <c r="E22" s="315"/>
      <c r="F22" s="297"/>
      <c r="G22" s="238" t="s">
        <v>33</v>
      </c>
      <c r="H22" s="240" t="s">
        <v>45</v>
      </c>
      <c r="I22" s="187" t="s">
        <v>99</v>
      </c>
      <c r="J22" s="187" t="s">
        <v>124</v>
      </c>
      <c r="K22" s="187" t="s">
        <v>400</v>
      </c>
      <c r="L22" s="195">
        <v>1</v>
      </c>
      <c r="M22" s="179">
        <v>2</v>
      </c>
      <c r="N22" s="195">
        <v>0</v>
      </c>
      <c r="O22" s="195">
        <f t="shared" si="0"/>
        <v>3</v>
      </c>
      <c r="P22" s="187" t="s">
        <v>423</v>
      </c>
      <c r="Q22" s="179">
        <v>4</v>
      </c>
      <c r="R22" s="187" t="s">
        <v>202</v>
      </c>
      <c r="S22" s="175" t="s">
        <v>439</v>
      </c>
      <c r="T22" s="175" t="s">
        <v>446</v>
      </c>
      <c r="U22" s="179">
        <v>6</v>
      </c>
      <c r="V22" s="179">
        <v>2</v>
      </c>
      <c r="W22" s="179">
        <f t="shared" si="1"/>
        <v>12</v>
      </c>
      <c r="X22" s="181" t="str">
        <f t="shared" si="2"/>
        <v>A</v>
      </c>
      <c r="Y22" s="184" t="str">
        <f t="shared" si="3"/>
        <v>Situación deficiente con exposición frecuente u ocasional, o bien situación muy deficiente con exposición ocasional o esporádica. La materialización de Riesgo es posible que suceda varias veces en la vida laboral</v>
      </c>
      <c r="Z22" s="180">
        <v>25</v>
      </c>
      <c r="AA22" s="180">
        <f t="shared" si="4"/>
        <v>300</v>
      </c>
      <c r="AB22" s="183" t="str">
        <f t="shared" si="5"/>
        <v>II</v>
      </c>
      <c r="AC22" s="184" t="str">
        <f t="shared" si="6"/>
        <v>Corregir y adoptar medidas de control de inmediato. Sin embargo suspenda actividades si el nivel de riesgo está por encima o igual de 360.</v>
      </c>
      <c r="AD22" s="184" t="str">
        <f t="shared" si="7"/>
        <v>No aceptable o aceptable con control específico</v>
      </c>
      <c r="AE22" s="184" t="s">
        <v>67</v>
      </c>
      <c r="AF22" s="179" t="s">
        <v>34</v>
      </c>
      <c r="AG22" s="179" t="s">
        <v>34</v>
      </c>
      <c r="AH22" s="187" t="s">
        <v>190</v>
      </c>
      <c r="AI22" s="187" t="s">
        <v>447</v>
      </c>
      <c r="AJ22" s="179" t="s">
        <v>34</v>
      </c>
      <c r="AK22" s="179"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123" customHeight="1" x14ac:dyDescent="0.35">
      <c r="A23" s="35"/>
      <c r="B23" s="264"/>
      <c r="C23" s="264"/>
      <c r="D23" s="264"/>
      <c r="E23" s="315"/>
      <c r="F23" s="297"/>
      <c r="G23" s="245"/>
      <c r="H23" s="244"/>
      <c r="I23" s="187" t="s">
        <v>65</v>
      </c>
      <c r="J23" s="187" t="s">
        <v>416</v>
      </c>
      <c r="K23" s="187" t="s">
        <v>400</v>
      </c>
      <c r="L23" s="195">
        <v>1</v>
      </c>
      <c r="M23" s="179">
        <v>2</v>
      </c>
      <c r="N23" s="195">
        <v>0</v>
      </c>
      <c r="O23" s="195">
        <f t="shared" si="0"/>
        <v>3</v>
      </c>
      <c r="P23" s="187" t="s">
        <v>417</v>
      </c>
      <c r="Q23" s="179">
        <v>1</v>
      </c>
      <c r="R23" s="187" t="s">
        <v>419</v>
      </c>
      <c r="S23" s="187" t="s">
        <v>644</v>
      </c>
      <c r="T23" s="175" t="s">
        <v>445</v>
      </c>
      <c r="U23" s="179">
        <v>6</v>
      </c>
      <c r="V23" s="179">
        <v>2</v>
      </c>
      <c r="W23" s="179">
        <f t="shared" si="1"/>
        <v>12</v>
      </c>
      <c r="X23" s="181" t="str">
        <f t="shared" si="2"/>
        <v>A</v>
      </c>
      <c r="Y23" s="184" t="str">
        <f t="shared" si="3"/>
        <v>Situación deficiente con exposición frecuente u ocasional, o bien situación muy deficiente con exposición ocasional o esporádica. La materialización de Riesgo es posible que suceda varias veces en la vida laboral</v>
      </c>
      <c r="Z23" s="180">
        <v>10</v>
      </c>
      <c r="AA23" s="180">
        <f t="shared" si="4"/>
        <v>120</v>
      </c>
      <c r="AB23" s="183" t="str">
        <f t="shared" si="5"/>
        <v>III</v>
      </c>
      <c r="AC23" s="184" t="str">
        <f t="shared" si="6"/>
        <v>Mejorar si es posible. Sería conveniente justificar la intervención y su rentabilidad.</v>
      </c>
      <c r="AD23" s="184" t="str">
        <f t="shared" si="7"/>
        <v>Aceptable</v>
      </c>
      <c r="AE23" s="175" t="s">
        <v>128</v>
      </c>
      <c r="AF23" s="175" t="s">
        <v>34</v>
      </c>
      <c r="AG23" s="175" t="s">
        <v>202</v>
      </c>
      <c r="AH23" s="187" t="s">
        <v>420</v>
      </c>
      <c r="AI23" s="187" t="s">
        <v>421</v>
      </c>
      <c r="AJ23" s="179" t="s">
        <v>34</v>
      </c>
      <c r="AK23" s="179"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123" customHeight="1" x14ac:dyDescent="0.35">
      <c r="A24" s="35"/>
      <c r="B24" s="264"/>
      <c r="C24" s="264"/>
      <c r="D24" s="264"/>
      <c r="E24" s="315"/>
      <c r="F24" s="297"/>
      <c r="G24" s="245"/>
      <c r="H24" s="244"/>
      <c r="I24" s="187" t="s">
        <v>65</v>
      </c>
      <c r="J24" s="187" t="s">
        <v>418</v>
      </c>
      <c r="K24" s="187" t="s">
        <v>66</v>
      </c>
      <c r="L24" s="195">
        <v>1</v>
      </c>
      <c r="M24" s="179">
        <v>2</v>
      </c>
      <c r="N24" s="195">
        <v>0</v>
      </c>
      <c r="O24" s="195">
        <f t="shared" si="0"/>
        <v>3</v>
      </c>
      <c r="P24" s="187" t="s">
        <v>412</v>
      </c>
      <c r="Q24" s="179">
        <v>8</v>
      </c>
      <c r="R24" s="175" t="s">
        <v>202</v>
      </c>
      <c r="S24" s="187" t="s">
        <v>413</v>
      </c>
      <c r="T24" s="175" t="s">
        <v>449</v>
      </c>
      <c r="U24" s="179">
        <v>0</v>
      </c>
      <c r="V24" s="179">
        <v>1</v>
      </c>
      <c r="W24" s="179">
        <f t="shared" si="1"/>
        <v>0</v>
      </c>
      <c r="X24" s="181" t="str">
        <f t="shared" si="2"/>
        <v>B</v>
      </c>
      <c r="Y24" s="184" t="str">
        <f t="shared" si="3"/>
        <v>Situación mejorable con exposición ocasional o esporádica, o situación sin anomalía destacable con cualquier nivel de exposición. No es esperable que se materialice el riesgo, aunque puede ser concebible.</v>
      </c>
      <c r="Z24" s="180">
        <v>10</v>
      </c>
      <c r="AA24" s="180">
        <f t="shared" si="4"/>
        <v>0</v>
      </c>
      <c r="AB24" s="183" t="str">
        <f t="shared" si="5"/>
        <v>IV</v>
      </c>
      <c r="AC24" s="184" t="str">
        <f t="shared" si="6"/>
        <v>Mantener las medidas de control existentes, pero se deberían considerar soluciones o mejoras y se deben hacer comprobaciones periódicas para asegurar que el riesgo aún es tolerable.</v>
      </c>
      <c r="AD24" s="184" t="str">
        <f t="shared" si="7"/>
        <v>Aceptable</v>
      </c>
      <c r="AE24" s="175" t="s">
        <v>67</v>
      </c>
      <c r="AF24" s="179" t="s">
        <v>34</v>
      </c>
      <c r="AG24" s="179" t="s">
        <v>34</v>
      </c>
      <c r="AH24" s="187" t="s">
        <v>414</v>
      </c>
      <c r="AI24" s="187" t="s">
        <v>415</v>
      </c>
      <c r="AJ24" s="179" t="s">
        <v>34</v>
      </c>
      <c r="AK24" s="179"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123" customHeight="1" x14ac:dyDescent="0.35">
      <c r="A25" s="35"/>
      <c r="B25" s="264"/>
      <c r="C25" s="264"/>
      <c r="D25" s="264"/>
      <c r="E25" s="315"/>
      <c r="F25" s="297"/>
      <c r="G25" s="245"/>
      <c r="H25" s="244"/>
      <c r="I25" s="187" t="s">
        <v>48</v>
      </c>
      <c r="J25" s="187" t="s">
        <v>409</v>
      </c>
      <c r="K25" s="187" t="s">
        <v>400</v>
      </c>
      <c r="L25" s="195">
        <v>1</v>
      </c>
      <c r="M25" s="179">
        <v>2</v>
      </c>
      <c r="N25" s="195">
        <v>0</v>
      </c>
      <c r="O25" s="195">
        <f t="shared" si="0"/>
        <v>3</v>
      </c>
      <c r="P25" s="187" t="s">
        <v>417</v>
      </c>
      <c r="Q25" s="179">
        <v>2</v>
      </c>
      <c r="R25" s="187" t="s">
        <v>202</v>
      </c>
      <c r="S25" s="175" t="s">
        <v>440</v>
      </c>
      <c r="T25" s="187" t="s">
        <v>450</v>
      </c>
      <c r="U25" s="179">
        <v>2</v>
      </c>
      <c r="V25" s="179">
        <v>2</v>
      </c>
      <c r="W25" s="179">
        <f t="shared" si="1"/>
        <v>4</v>
      </c>
      <c r="X25" s="181" t="str">
        <f t="shared" si="2"/>
        <v>B</v>
      </c>
      <c r="Y25" s="184" t="str">
        <f t="shared" si="3"/>
        <v>Situación mejorable con exposición ocasional o esporádica, o situación sin anomalía destacable con cualquier nivel de exposición. No es esperable que se materialice el riesgo, aunque puede ser concebible.</v>
      </c>
      <c r="Z25" s="180">
        <v>60</v>
      </c>
      <c r="AA25" s="180">
        <f t="shared" si="4"/>
        <v>240</v>
      </c>
      <c r="AB25" s="183" t="str">
        <f t="shared" si="5"/>
        <v>II</v>
      </c>
      <c r="AC25" s="184" t="str">
        <f t="shared" si="6"/>
        <v>Corregir y adoptar medidas de control de inmediato. Sin embargo suspenda actividades si el nivel de riesgo está por encima o igual de 360.</v>
      </c>
      <c r="AD25" s="184" t="str">
        <f t="shared" si="7"/>
        <v>No aceptable o aceptable con control específico</v>
      </c>
      <c r="AE25" s="184" t="s">
        <v>620</v>
      </c>
      <c r="AF25" s="175" t="s">
        <v>34</v>
      </c>
      <c r="AG25" s="175" t="s">
        <v>34</v>
      </c>
      <c r="AH25" s="187" t="s">
        <v>69</v>
      </c>
      <c r="AI25" s="187" t="s">
        <v>411</v>
      </c>
      <c r="AJ25" s="175" t="s">
        <v>34</v>
      </c>
      <c r="AK25" s="179"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s="2" customFormat="1" ht="123" customHeight="1" x14ac:dyDescent="0.35">
      <c r="A26" s="35"/>
      <c r="B26" s="264"/>
      <c r="C26" s="264"/>
      <c r="D26" s="264"/>
      <c r="E26" s="315"/>
      <c r="F26" s="297"/>
      <c r="G26" s="239"/>
      <c r="H26" s="241"/>
      <c r="I26" s="187" t="s">
        <v>274</v>
      </c>
      <c r="J26" s="175" t="s">
        <v>453</v>
      </c>
      <c r="K26" s="187" t="s">
        <v>405</v>
      </c>
      <c r="L26" s="195">
        <v>1</v>
      </c>
      <c r="M26" s="179">
        <v>2</v>
      </c>
      <c r="N26" s="195">
        <v>0</v>
      </c>
      <c r="O26" s="195">
        <f t="shared" si="0"/>
        <v>3</v>
      </c>
      <c r="P26" s="187" t="s">
        <v>406</v>
      </c>
      <c r="Q26" s="179">
        <v>8</v>
      </c>
      <c r="R26" s="175" t="s">
        <v>202</v>
      </c>
      <c r="S26" s="187" t="s">
        <v>452</v>
      </c>
      <c r="T26" s="175" t="s">
        <v>454</v>
      </c>
      <c r="U26" s="212">
        <v>2</v>
      </c>
      <c r="V26" s="212">
        <v>3</v>
      </c>
      <c r="W26" s="212">
        <f t="shared" si="1"/>
        <v>6</v>
      </c>
      <c r="X26" s="220" t="str">
        <f t="shared" si="2"/>
        <v>M</v>
      </c>
      <c r="Y26" s="184" t="str">
        <f t="shared" si="3"/>
        <v>Situación deficiente con exposición esporádica, o bien situación mejorable con exposición continuada o frecuente. Es posible que suceda el daño alguna vez.</v>
      </c>
      <c r="Z26" s="180">
        <v>60</v>
      </c>
      <c r="AA26" s="180">
        <f t="shared" si="4"/>
        <v>360</v>
      </c>
      <c r="AB26" s="183" t="str">
        <f t="shared" si="5"/>
        <v>II</v>
      </c>
      <c r="AC26" s="184" t="str">
        <f t="shared" si="6"/>
        <v>Corregir y adoptar medidas de control de inmediato. Sin embargo suspenda actividades si el nivel de riesgo está por encima o igual de 360.</v>
      </c>
      <c r="AD26" s="184" t="str">
        <f t="shared" si="7"/>
        <v>No aceptable o aceptable con control específico</v>
      </c>
      <c r="AE26" s="175" t="s">
        <v>34</v>
      </c>
      <c r="AF26" s="175" t="s">
        <v>34</v>
      </c>
      <c r="AG26" s="175" t="s">
        <v>34</v>
      </c>
      <c r="AH26" s="187" t="s">
        <v>408</v>
      </c>
      <c r="AI26" s="175" t="s">
        <v>206</v>
      </c>
      <c r="AJ26" s="175" t="s">
        <v>34</v>
      </c>
      <c r="AK26" s="179" t="s">
        <v>35</v>
      </c>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ht="123" customHeight="1" thickBot="1" x14ac:dyDescent="0.25">
      <c r="A27" s="44"/>
      <c r="B27" s="284"/>
      <c r="C27" s="284"/>
      <c r="D27" s="284"/>
      <c r="E27" s="316"/>
      <c r="F27" s="297"/>
      <c r="G27" s="123" t="s">
        <v>33</v>
      </c>
      <c r="H27" s="187" t="s">
        <v>72</v>
      </c>
      <c r="I27" s="187" t="s">
        <v>398</v>
      </c>
      <c r="J27" s="187" t="s">
        <v>399</v>
      </c>
      <c r="K27" s="187" t="s">
        <v>400</v>
      </c>
      <c r="L27" s="195">
        <v>1</v>
      </c>
      <c r="M27" s="179">
        <v>2</v>
      </c>
      <c r="N27" s="206">
        <v>0</v>
      </c>
      <c r="O27" s="206">
        <f t="shared" si="0"/>
        <v>3</v>
      </c>
      <c r="P27" s="187" t="s">
        <v>401</v>
      </c>
      <c r="Q27" s="179">
        <v>8</v>
      </c>
      <c r="R27" s="187" t="s">
        <v>402</v>
      </c>
      <c r="S27" s="187" t="s">
        <v>403</v>
      </c>
      <c r="T27" s="175" t="s">
        <v>469</v>
      </c>
      <c r="U27" s="179">
        <v>2</v>
      </c>
      <c r="V27" s="179">
        <v>1</v>
      </c>
      <c r="W27" s="179">
        <f t="shared" si="1"/>
        <v>2</v>
      </c>
      <c r="X27" s="179" t="str">
        <f t="shared" si="2"/>
        <v>B</v>
      </c>
      <c r="Y27" s="221" t="str">
        <f t="shared" si="3"/>
        <v>Situación mejorable con exposición ocasional o esporádica, o situación sin anomalía destacable con cualquier nivel de exposición. No es esperable que se materialice el riesgo, aunque puede ser concebible.</v>
      </c>
      <c r="Z27" s="180">
        <v>10</v>
      </c>
      <c r="AA27" s="180">
        <f t="shared" si="4"/>
        <v>20</v>
      </c>
      <c r="AB27" s="183" t="str">
        <f t="shared" si="5"/>
        <v>IV</v>
      </c>
      <c r="AC27" s="184" t="str">
        <f t="shared" si="6"/>
        <v>Mantener las medidas de control existentes, pero se deberían considerar soluciones o mejoras y se deben hacer comprobaciones periódicas para asegurar que el riesgo aún es tolerable.</v>
      </c>
      <c r="AD27" s="184" t="str">
        <f t="shared" si="7"/>
        <v>Aceptable</v>
      </c>
      <c r="AE27" s="184" t="s">
        <v>623</v>
      </c>
      <c r="AF27" s="179" t="s">
        <v>34</v>
      </c>
      <c r="AG27" s="179" t="s">
        <v>34</v>
      </c>
      <c r="AH27" s="187" t="s">
        <v>73</v>
      </c>
      <c r="AI27" s="187" t="s">
        <v>404</v>
      </c>
      <c r="AJ27" s="179" t="s">
        <v>34</v>
      </c>
      <c r="AK27" s="179" t="s">
        <v>624</v>
      </c>
    </row>
    <row r="28" spans="1:64" ht="123" customHeight="1" x14ac:dyDescent="0.2"/>
  </sheetData>
  <mergeCells count="50">
    <mergeCell ref="I20:I21"/>
    <mergeCell ref="X9:X10"/>
    <mergeCell ref="Y9:Y10"/>
    <mergeCell ref="Z9:Z10"/>
    <mergeCell ref="AA9:AA10"/>
    <mergeCell ref="R9:T9"/>
    <mergeCell ref="U9:U10"/>
    <mergeCell ref="V9:V10"/>
    <mergeCell ref="W9:W10"/>
    <mergeCell ref="Q9:Q10"/>
    <mergeCell ref="AB9:AB10"/>
    <mergeCell ref="AH9:AH10"/>
    <mergeCell ref="AI9:AI10"/>
    <mergeCell ref="AJ9:AJ10"/>
    <mergeCell ref="AK9:AK10"/>
    <mergeCell ref="AC9:AC10"/>
    <mergeCell ref="AD9:AD10"/>
    <mergeCell ref="AE9:AE10"/>
    <mergeCell ref="AF9:AF10"/>
    <mergeCell ref="AG9:AG10"/>
    <mergeCell ref="B11:B27"/>
    <mergeCell ref="C11:C27"/>
    <mergeCell ref="D11:D27"/>
    <mergeCell ref="E11:E27"/>
    <mergeCell ref="F11:F27"/>
    <mergeCell ref="G11:G12"/>
    <mergeCell ref="H11:H13"/>
    <mergeCell ref="G17:G19"/>
    <mergeCell ref="H17:H19"/>
    <mergeCell ref="G22:G26"/>
    <mergeCell ref="H22:H26"/>
    <mergeCell ref="H14:H16"/>
    <mergeCell ref="H20:H21"/>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s>
  <conditionalFormatting sqref="AB686:AF686 AE518:AF518 AE506:AF506 AE238:AF238 AB54:AF54 AB39:AF39 AB33:AF36 AB37:AE38 AB48:AF51 AB40:AE47 AB52:AE53 AB66:AF67 AB55:AE65 AB69:AF69 AB68:AE68 AB79:AF80 AB70:AE78 AB82:AF82 AB81:AE81 AB94:AF95 AB83:AE93 AB97:AF97 AB96:AE96 AB98:AE107 AF93 AF107:AF108 AE110:AF110 AE108:AE109 AE111:AE120 AF120 AE121:AF122 AE124:AF124 AE123 AE125:AE134 AF134 AE135:AF136 AE138:AF138 AE137 AE139:AE148 AF148 AE149:AF150 AE152:AF152 AE151 AE153:AE162 AF162 AB108:AD162 AB163:AF235 AE250:AF251 AE253:AF253 AE252 AE254:AE263 AF263 AB264:AF264 AE265:AF503 AE504:AE505 AE507:AE517 AB265:AD518 AB519:AF604 AB681:AF681 AB616:AF617 AB607:AF607 AB605:AE606 AB608:AE615 AB619:AF678 AB618:AE618 AB679:AE680 AB682:AE685 AB690:AF691 AB687:AE689 AB693:AF753 AB692:AE692 AB236:AE237 AE239:AE249 AB238:AD263 AB28:AE32 AB24:AD24 AB26:AD27 AB16:AD19">
    <cfRule type="cellIs" dxfId="1993" priority="204" stopIfTrue="1" operator="equal">
      <formula>"I"</formula>
    </cfRule>
    <cfRule type="cellIs" dxfId="1992" priority="205" stopIfTrue="1" operator="equal">
      <formula>"II"</formula>
    </cfRule>
    <cfRule type="cellIs" dxfId="1991" priority="206" stopIfTrue="1" operator="between">
      <formula>"III"</formula>
      <formula>"IV"</formula>
    </cfRule>
  </conditionalFormatting>
  <conditionalFormatting sqref="AD686:AF686 AE518:AF518 AE506:AF506 AD238:AF238 AD236:AE237 AD239:AE250 AD54:AF54 AD39:AF39 AD33:AF36 AD37:AE38 AD48:AF51 AD40:AE47 AD52:AE53 AD66:AF67 AD55:AE65 AD69:AF69 AD68:AE68 AD79:AF80 AD70:AE78 AD82:AF82 AD81:AE81 AD94:AF95 AD83:AE93 AD97:AF97 AD96:AE96 AD98:AE107 AF93 AF107:AF108 AE110:AF110 AE108:AE109 AE111:AE120 AF120 AE121:AF122 AE124:AF124 AE123 AE125:AE134 AF134 AE135:AF136 AE138:AF138 AE137 AE139:AE148 AF148 AE149:AF150 AE152:AF152 AE151 AE153:AE162 AF162 AD108:AD162 AD163:AF235 AF250:AF251 AE253:AF253 AE251:AE252 AE254:AE263 AF263 AD251:AD263 AD264:AF264 AE265:AF503 AE504:AE505 AE507:AE517 AD265:AD518 AD519:AF604 AD681:AF681 AD616:AF617 AD607:AF607 AD605:AE606 AD608:AE615 AD619:AF678 AD618:AE618 AD679:AE680 AD682:AE685 AD690:AF691 AD687:AE689 AD693:AF753 AD692:AE692 AD28:AE32 AD24 AD26:AD27 AD16:AD19">
    <cfRule type="cellIs" dxfId="1990" priority="202" stopIfTrue="1" operator="equal">
      <formula>"Aceptable"</formula>
    </cfRule>
    <cfRule type="cellIs" dxfId="1989" priority="203" stopIfTrue="1" operator="equal">
      <formula>"No aceptable"</formula>
    </cfRule>
  </conditionalFormatting>
  <conditionalFormatting sqref="AD24 AD26:AD753 AD16:AD19">
    <cfRule type="containsText" dxfId="1988" priority="199" stopIfTrue="1" operator="containsText" text="No aceptable o aceptable con control específico">
      <formula>NOT(ISERROR(SEARCH("No aceptable o aceptable con control específico",AD16)))</formula>
    </cfRule>
    <cfRule type="containsText" dxfId="1987" priority="200" stopIfTrue="1" operator="containsText" text="No aceptable">
      <formula>NOT(ISERROR(SEARCH("No aceptable",AD16)))</formula>
    </cfRule>
    <cfRule type="containsText" dxfId="1986" priority="201" stopIfTrue="1" operator="containsText" text="No Aceptable o aceptable con control específico">
      <formula>NOT(ISERROR(SEARCH("No Aceptable o aceptable con control específico",AD16)))</formula>
    </cfRule>
  </conditionalFormatting>
  <conditionalFormatting sqref="AD11">
    <cfRule type="containsText" dxfId="1985" priority="191" stopIfTrue="1" operator="containsText" text="No aceptable o aceptable con control específico">
      <formula>NOT(ISERROR(SEARCH("No aceptable o aceptable con control específico",AD11)))</formula>
    </cfRule>
    <cfRule type="containsText" dxfId="1984" priority="192" stopIfTrue="1" operator="containsText" text="No aceptable">
      <formula>NOT(ISERROR(SEARCH("No aceptable",AD11)))</formula>
    </cfRule>
    <cfRule type="containsText" dxfId="1983" priority="193" stopIfTrue="1" operator="containsText" text="No Aceptable o aceptable con control específico">
      <formula>NOT(ISERROR(SEARCH("No Aceptable o aceptable con control específico",AD11)))</formula>
    </cfRule>
  </conditionalFormatting>
  <conditionalFormatting sqref="AD11">
    <cfRule type="cellIs" dxfId="1982" priority="194" stopIfTrue="1" operator="equal">
      <formula>"Aceptable"</formula>
    </cfRule>
    <cfRule type="cellIs" dxfId="1981" priority="195" stopIfTrue="1" operator="equal">
      <formula>"No aceptable"</formula>
    </cfRule>
  </conditionalFormatting>
  <conditionalFormatting sqref="AD12">
    <cfRule type="cellIs" dxfId="1980" priority="186" stopIfTrue="1" operator="equal">
      <formula>"Aceptable"</formula>
    </cfRule>
    <cfRule type="cellIs" dxfId="1979" priority="187" stopIfTrue="1" operator="equal">
      <formula>"No aceptable"</formula>
    </cfRule>
  </conditionalFormatting>
  <conditionalFormatting sqref="AD12">
    <cfRule type="containsText" dxfId="1978" priority="183" stopIfTrue="1" operator="containsText" text="No aceptable o aceptable con control específico">
      <formula>NOT(ISERROR(SEARCH("No aceptable o aceptable con control específico",AD12)))</formula>
    </cfRule>
    <cfRule type="containsText" dxfId="1977" priority="184" stopIfTrue="1" operator="containsText" text="No aceptable">
      <formula>NOT(ISERROR(SEARCH("No aceptable",AD12)))</formula>
    </cfRule>
    <cfRule type="containsText" dxfId="1976" priority="185" stopIfTrue="1" operator="containsText" text="No Aceptable o aceptable con control específico">
      <formula>NOT(ISERROR(SEARCH("No Aceptable o aceptable con control específico",AD12)))</formula>
    </cfRule>
  </conditionalFormatting>
  <conditionalFormatting sqref="AD21">
    <cfRule type="cellIs" dxfId="1975" priority="178" stopIfTrue="1" operator="equal">
      <formula>"Aceptable"</formula>
    </cfRule>
    <cfRule type="cellIs" dxfId="1974" priority="179" stopIfTrue="1" operator="equal">
      <formula>"No aceptable"</formula>
    </cfRule>
  </conditionalFormatting>
  <conditionalFormatting sqref="AD21">
    <cfRule type="containsText" dxfId="1973" priority="175" stopIfTrue="1" operator="containsText" text="No aceptable o aceptable con control específico">
      <formula>NOT(ISERROR(SEARCH("No aceptable o aceptable con control específico",AD21)))</formula>
    </cfRule>
    <cfRule type="containsText" dxfId="1972" priority="176" stopIfTrue="1" operator="containsText" text="No aceptable">
      <formula>NOT(ISERROR(SEARCH("No aceptable",AD21)))</formula>
    </cfRule>
    <cfRule type="containsText" dxfId="1971" priority="177" stopIfTrue="1" operator="containsText" text="No Aceptable o aceptable con control específico">
      <formula>NOT(ISERROR(SEARCH("No Aceptable o aceptable con control específico",AD21)))</formula>
    </cfRule>
  </conditionalFormatting>
  <conditionalFormatting sqref="AD22">
    <cfRule type="cellIs" dxfId="1970" priority="170" stopIfTrue="1" operator="equal">
      <formula>"Aceptable"</formula>
    </cfRule>
    <cfRule type="cellIs" dxfId="1969" priority="171" stopIfTrue="1" operator="equal">
      <formula>"No aceptable"</formula>
    </cfRule>
  </conditionalFormatting>
  <conditionalFormatting sqref="AD22">
    <cfRule type="containsText" dxfId="1968" priority="167" stopIfTrue="1" operator="containsText" text="No aceptable o aceptable con control específico">
      <formula>NOT(ISERROR(SEARCH("No aceptable o aceptable con control específico",AD22)))</formula>
    </cfRule>
    <cfRule type="containsText" dxfId="1967" priority="168" stopIfTrue="1" operator="containsText" text="No aceptable">
      <formula>NOT(ISERROR(SEARCH("No aceptable",AD22)))</formula>
    </cfRule>
    <cfRule type="containsText" dxfId="1966" priority="169" stopIfTrue="1" operator="containsText" text="No Aceptable o aceptable con control específico">
      <formula>NOT(ISERROR(SEARCH("No Aceptable o aceptable con control específico",AD22)))</formula>
    </cfRule>
  </conditionalFormatting>
  <conditionalFormatting sqref="AD13">
    <cfRule type="cellIs" dxfId="1965" priority="162" stopIfTrue="1" operator="equal">
      <formula>"Aceptable"</formula>
    </cfRule>
    <cfRule type="cellIs" dxfId="1964" priority="163" stopIfTrue="1" operator="equal">
      <formula>"No aceptable"</formula>
    </cfRule>
  </conditionalFormatting>
  <conditionalFormatting sqref="AD13">
    <cfRule type="containsText" dxfId="1963" priority="159" stopIfTrue="1" operator="containsText" text="No aceptable o aceptable con control específico">
      <formula>NOT(ISERROR(SEARCH("No aceptable o aceptable con control específico",AD13)))</formula>
    </cfRule>
    <cfRule type="containsText" dxfId="1962" priority="160" stopIfTrue="1" operator="containsText" text="No aceptable">
      <formula>NOT(ISERROR(SEARCH("No aceptable",AD13)))</formula>
    </cfRule>
    <cfRule type="containsText" dxfId="1961" priority="161" stopIfTrue="1" operator="containsText" text="No Aceptable o aceptable con control específico">
      <formula>NOT(ISERROR(SEARCH("No Aceptable o aceptable con control específico",AD13)))</formula>
    </cfRule>
  </conditionalFormatting>
  <conditionalFormatting sqref="AD23">
    <cfRule type="containsText" dxfId="1960" priority="138" stopIfTrue="1" operator="containsText" text="No aceptable o aceptable con control específico">
      <formula>NOT(ISERROR(SEARCH("No aceptable o aceptable con control específico",AD23)))</formula>
    </cfRule>
    <cfRule type="containsText" dxfId="1959" priority="139" stopIfTrue="1" operator="containsText" text="No aceptable">
      <formula>NOT(ISERROR(SEARCH("No aceptable",AD23)))</formula>
    </cfRule>
    <cfRule type="containsText" dxfId="1958" priority="140" stopIfTrue="1" operator="containsText" text="No Aceptable o aceptable con control específico">
      <formula>NOT(ISERROR(SEARCH("No Aceptable o aceptable con control específico",AD23)))</formula>
    </cfRule>
  </conditionalFormatting>
  <conditionalFormatting sqref="AD23">
    <cfRule type="cellIs" dxfId="1957" priority="141" stopIfTrue="1" operator="equal">
      <formula>"Aceptable"</formula>
    </cfRule>
    <cfRule type="cellIs" dxfId="1956" priority="142" stopIfTrue="1" operator="equal">
      <formula>"No aceptable"</formula>
    </cfRule>
  </conditionalFormatting>
  <conditionalFormatting sqref="AD25">
    <cfRule type="cellIs" dxfId="1955" priority="128" stopIfTrue="1" operator="equal">
      <formula>"Aceptable"</formula>
    </cfRule>
    <cfRule type="cellIs" dxfId="1954" priority="129" stopIfTrue="1" operator="equal">
      <formula>"No aceptable"</formula>
    </cfRule>
  </conditionalFormatting>
  <conditionalFormatting sqref="AD25">
    <cfRule type="containsText" dxfId="1953" priority="125" stopIfTrue="1" operator="containsText" text="No aceptable o aceptable con control específico">
      <formula>NOT(ISERROR(SEARCH("No aceptable o aceptable con control específico",AD25)))</formula>
    </cfRule>
    <cfRule type="containsText" dxfId="1952" priority="126" stopIfTrue="1" operator="containsText" text="No aceptable">
      <formula>NOT(ISERROR(SEARCH("No aceptable",AD25)))</formula>
    </cfRule>
    <cfRule type="containsText" dxfId="1951" priority="127" stopIfTrue="1" operator="containsText" text="No Aceptable o aceptable con control específico">
      <formula>NOT(ISERROR(SEARCH("No Aceptable o aceptable con control específico",AD25)))</formula>
    </cfRule>
  </conditionalFormatting>
  <conditionalFormatting sqref="AB11">
    <cfRule type="cellIs" dxfId="1950" priority="117" stopIfTrue="1" operator="equal">
      <formula>"I"</formula>
    </cfRule>
    <cfRule type="cellIs" dxfId="1949" priority="118" stopIfTrue="1" operator="equal">
      <formula>"II"</formula>
    </cfRule>
    <cfRule type="cellIs" dxfId="1948" priority="119" stopIfTrue="1" operator="between">
      <formula>"III"</formula>
      <formula>"IV"</formula>
    </cfRule>
  </conditionalFormatting>
  <conditionalFormatting sqref="AB12:AB13">
    <cfRule type="cellIs" dxfId="1947" priority="114" stopIfTrue="1" operator="equal">
      <formula>"I"</formula>
    </cfRule>
    <cfRule type="cellIs" dxfId="1946" priority="115" stopIfTrue="1" operator="equal">
      <formula>"II"</formula>
    </cfRule>
    <cfRule type="cellIs" dxfId="1945" priority="116" stopIfTrue="1" operator="between">
      <formula>"III"</formula>
      <formula>"IV"</formula>
    </cfRule>
  </conditionalFormatting>
  <conditionalFormatting sqref="AB21:AB23">
    <cfRule type="cellIs" dxfId="1944" priority="108" stopIfTrue="1" operator="equal">
      <formula>"I"</formula>
    </cfRule>
    <cfRule type="cellIs" dxfId="1943" priority="109" stopIfTrue="1" operator="equal">
      <formula>"II"</formula>
    </cfRule>
    <cfRule type="cellIs" dxfId="1942" priority="110" stopIfTrue="1" operator="between">
      <formula>"III"</formula>
      <formula>"IV"</formula>
    </cfRule>
  </conditionalFormatting>
  <conditionalFormatting sqref="AB25">
    <cfRule type="cellIs" dxfId="1941" priority="105" stopIfTrue="1" operator="equal">
      <formula>"I"</formula>
    </cfRule>
    <cfRule type="cellIs" dxfId="1940" priority="106" stopIfTrue="1" operator="equal">
      <formula>"II"</formula>
    </cfRule>
    <cfRule type="cellIs" dxfId="1939" priority="107" stopIfTrue="1" operator="between">
      <formula>"III"</formula>
      <formula>"IV"</formula>
    </cfRule>
  </conditionalFormatting>
  <conditionalFormatting sqref="AE14">
    <cfRule type="cellIs" dxfId="1938" priority="99" stopIfTrue="1" operator="equal">
      <formula>"I"</formula>
    </cfRule>
    <cfRule type="cellIs" dxfId="1937" priority="100" stopIfTrue="1" operator="equal">
      <formula>"II"</formula>
    </cfRule>
    <cfRule type="cellIs" dxfId="1936" priority="101" stopIfTrue="1" operator="between">
      <formula>"III"</formula>
      <formula>"IV"</formula>
    </cfRule>
  </conditionalFormatting>
  <conditionalFormatting sqref="AE14">
    <cfRule type="cellIs" dxfId="1935" priority="97" stopIfTrue="1" operator="equal">
      <formula>"Aceptable"</formula>
    </cfRule>
    <cfRule type="cellIs" dxfId="1934" priority="98" stopIfTrue="1" operator="equal">
      <formula>"No aceptable"</formula>
    </cfRule>
  </conditionalFormatting>
  <conditionalFormatting sqref="AD14">
    <cfRule type="cellIs" dxfId="1933" priority="95" stopIfTrue="1" operator="equal">
      <formula>"Aceptable"</formula>
    </cfRule>
    <cfRule type="cellIs" dxfId="1932" priority="96" stopIfTrue="1" operator="equal">
      <formula>"No aceptable"</formula>
    </cfRule>
  </conditionalFormatting>
  <conditionalFormatting sqref="AD14">
    <cfRule type="containsText" dxfId="1931" priority="92" stopIfTrue="1" operator="containsText" text="No aceptable o aceptable con control específico">
      <formula>NOT(ISERROR(SEARCH("No aceptable o aceptable con control específico",AD14)))</formula>
    </cfRule>
    <cfRule type="containsText" dxfId="1930" priority="93" stopIfTrue="1" operator="containsText" text="No aceptable">
      <formula>NOT(ISERROR(SEARCH("No aceptable",AD14)))</formula>
    </cfRule>
    <cfRule type="containsText" dxfId="1929" priority="94" stopIfTrue="1" operator="containsText" text="No Aceptable o aceptable con control específico">
      <formula>NOT(ISERROR(SEARCH("No Aceptable o aceptable con control específico",AD14)))</formula>
    </cfRule>
  </conditionalFormatting>
  <conditionalFormatting sqref="AB14">
    <cfRule type="cellIs" dxfId="1928" priority="89" stopIfTrue="1" operator="equal">
      <formula>"I"</formula>
    </cfRule>
    <cfRule type="cellIs" dxfId="1927" priority="90" stopIfTrue="1" operator="equal">
      <formula>"II"</formula>
    </cfRule>
    <cfRule type="cellIs" dxfId="1926" priority="91" stopIfTrue="1" operator="between">
      <formula>"III"</formula>
      <formula>"IV"</formula>
    </cfRule>
  </conditionalFormatting>
  <conditionalFormatting sqref="AE11:AE13">
    <cfRule type="cellIs" dxfId="1925" priority="86" stopIfTrue="1" operator="equal">
      <formula>"I"</formula>
    </cfRule>
    <cfRule type="cellIs" dxfId="1924" priority="87" stopIfTrue="1" operator="equal">
      <formula>"II"</formula>
    </cfRule>
    <cfRule type="cellIs" dxfId="1923" priority="88" stopIfTrue="1" operator="between">
      <formula>"III"</formula>
      <formula>"IV"</formula>
    </cfRule>
  </conditionalFormatting>
  <conditionalFormatting sqref="AE11:AE13">
    <cfRule type="cellIs" dxfId="1922" priority="84" stopIfTrue="1" operator="equal">
      <formula>"Aceptable"</formula>
    </cfRule>
    <cfRule type="cellIs" dxfId="1921" priority="85" stopIfTrue="1" operator="equal">
      <formula>"No aceptable"</formula>
    </cfRule>
  </conditionalFormatting>
  <conditionalFormatting sqref="AE23">
    <cfRule type="cellIs" dxfId="1920" priority="82" stopIfTrue="1" operator="equal">
      <formula>"Aceptable"</formula>
    </cfRule>
    <cfRule type="cellIs" dxfId="1919" priority="83" stopIfTrue="1" operator="equal">
      <formula>"No aceptable"</formula>
    </cfRule>
  </conditionalFormatting>
  <conditionalFormatting sqref="AE24 AE26">
    <cfRule type="cellIs" dxfId="1918" priority="79" stopIfTrue="1" operator="equal">
      <formula>"I"</formula>
    </cfRule>
    <cfRule type="cellIs" dxfId="1917" priority="80" stopIfTrue="1" operator="equal">
      <formula>"II"</formula>
    </cfRule>
    <cfRule type="cellIs" dxfId="1916" priority="81" stopIfTrue="1" operator="between">
      <formula>"III"</formula>
      <formula>"IV"</formula>
    </cfRule>
  </conditionalFormatting>
  <conditionalFormatting sqref="AE24 AE26">
    <cfRule type="cellIs" dxfId="1915" priority="77" stopIfTrue="1" operator="equal">
      <formula>"Aceptable"</formula>
    </cfRule>
    <cfRule type="cellIs" dxfId="1914" priority="78" stopIfTrue="1" operator="equal">
      <formula>"No aceptable"</formula>
    </cfRule>
  </conditionalFormatting>
  <conditionalFormatting sqref="AE22">
    <cfRule type="cellIs" dxfId="1913" priority="74" stopIfTrue="1" operator="equal">
      <formula>"I"</formula>
    </cfRule>
    <cfRule type="cellIs" dxfId="1912" priority="75" stopIfTrue="1" operator="equal">
      <formula>"II"</formula>
    </cfRule>
    <cfRule type="cellIs" dxfId="1911" priority="76" stopIfTrue="1" operator="between">
      <formula>"III"</formula>
      <formula>"IV"</formula>
    </cfRule>
  </conditionalFormatting>
  <conditionalFormatting sqref="AE22">
    <cfRule type="cellIs" dxfId="1910" priority="72" stopIfTrue="1" operator="equal">
      <formula>"Aceptable"</formula>
    </cfRule>
    <cfRule type="cellIs" dxfId="1909" priority="73" stopIfTrue="1" operator="equal">
      <formula>"No aceptable"</formula>
    </cfRule>
  </conditionalFormatting>
  <conditionalFormatting sqref="AE21">
    <cfRule type="cellIs" dxfId="1908" priority="59" stopIfTrue="1" operator="equal">
      <formula>"I"</formula>
    </cfRule>
    <cfRule type="cellIs" dxfId="1907" priority="60" stopIfTrue="1" operator="equal">
      <formula>"II"</formula>
    </cfRule>
    <cfRule type="cellIs" dxfId="1906" priority="61" stopIfTrue="1" operator="between">
      <formula>"III"</formula>
      <formula>"IV"</formula>
    </cfRule>
  </conditionalFormatting>
  <conditionalFormatting sqref="AE21">
    <cfRule type="cellIs" dxfId="1905" priority="57" stopIfTrue="1" operator="equal">
      <formula>"Aceptable"</formula>
    </cfRule>
    <cfRule type="cellIs" dxfId="1904" priority="58" stopIfTrue="1" operator="equal">
      <formula>"No aceptable"</formula>
    </cfRule>
  </conditionalFormatting>
  <conditionalFormatting sqref="AE17">
    <cfRule type="cellIs" dxfId="1903" priority="54" stopIfTrue="1" operator="equal">
      <formula>"I"</formula>
    </cfRule>
    <cfRule type="cellIs" dxfId="1902" priority="55" stopIfTrue="1" operator="equal">
      <formula>"II"</formula>
    </cfRule>
    <cfRule type="cellIs" dxfId="1901" priority="56" stopIfTrue="1" operator="between">
      <formula>"III"</formula>
      <formula>"IV"</formula>
    </cfRule>
  </conditionalFormatting>
  <conditionalFormatting sqref="AE17">
    <cfRule type="cellIs" dxfId="1900" priority="52" stopIfTrue="1" operator="equal">
      <formula>"Aceptable"</formula>
    </cfRule>
    <cfRule type="cellIs" dxfId="1899" priority="53" stopIfTrue="1" operator="equal">
      <formula>"No aceptable"</formula>
    </cfRule>
  </conditionalFormatting>
  <conditionalFormatting sqref="AE19">
    <cfRule type="cellIs" dxfId="1898" priority="49" stopIfTrue="1" operator="equal">
      <formula>"I"</formula>
    </cfRule>
    <cfRule type="cellIs" dxfId="1897" priority="50" stopIfTrue="1" operator="equal">
      <formula>"II"</formula>
    </cfRule>
    <cfRule type="cellIs" dxfId="1896" priority="51" stopIfTrue="1" operator="between">
      <formula>"III"</formula>
      <formula>"IV"</formula>
    </cfRule>
  </conditionalFormatting>
  <conditionalFormatting sqref="AE19">
    <cfRule type="cellIs" dxfId="1895" priority="47" stopIfTrue="1" operator="equal">
      <formula>"Aceptable"</formula>
    </cfRule>
    <cfRule type="cellIs" dxfId="1894" priority="48" stopIfTrue="1" operator="equal">
      <formula>"No aceptable"</formula>
    </cfRule>
  </conditionalFormatting>
  <conditionalFormatting sqref="AE18">
    <cfRule type="cellIs" dxfId="1893" priority="44" stopIfTrue="1" operator="equal">
      <formula>"I"</formula>
    </cfRule>
    <cfRule type="cellIs" dxfId="1892" priority="45" stopIfTrue="1" operator="equal">
      <formula>"II"</formula>
    </cfRule>
    <cfRule type="cellIs" dxfId="1891" priority="46" stopIfTrue="1" operator="between">
      <formula>"III"</formula>
      <formula>"IV"</formula>
    </cfRule>
  </conditionalFormatting>
  <conditionalFormatting sqref="AE18">
    <cfRule type="cellIs" dxfId="1890" priority="42" stopIfTrue="1" operator="equal">
      <formula>"Aceptable"</formula>
    </cfRule>
    <cfRule type="cellIs" dxfId="1889" priority="43" stopIfTrue="1" operator="equal">
      <formula>"No aceptable"</formula>
    </cfRule>
  </conditionalFormatting>
  <conditionalFormatting sqref="AB20:AD20">
    <cfRule type="cellIs" dxfId="1888" priority="39" stopIfTrue="1" operator="equal">
      <formula>"I"</formula>
    </cfRule>
    <cfRule type="cellIs" dxfId="1887" priority="40" stopIfTrue="1" operator="equal">
      <formula>"II"</formula>
    </cfRule>
    <cfRule type="cellIs" dxfId="1886" priority="41" stopIfTrue="1" operator="between">
      <formula>"III"</formula>
      <formula>"IV"</formula>
    </cfRule>
  </conditionalFormatting>
  <conditionalFormatting sqref="AD20">
    <cfRule type="cellIs" dxfId="1885" priority="37" stopIfTrue="1" operator="equal">
      <formula>"Aceptable"</formula>
    </cfRule>
    <cfRule type="cellIs" dxfId="1884" priority="38" stopIfTrue="1" operator="equal">
      <formula>"No aceptable"</formula>
    </cfRule>
  </conditionalFormatting>
  <conditionalFormatting sqref="AD20">
    <cfRule type="containsText" dxfId="1883" priority="34" stopIfTrue="1" operator="containsText" text="No aceptable o aceptable con control específico">
      <formula>NOT(ISERROR(SEARCH("No aceptable o aceptable con control específico",AD20)))</formula>
    </cfRule>
    <cfRule type="containsText" dxfId="1882" priority="35" stopIfTrue="1" operator="containsText" text="No aceptable">
      <formula>NOT(ISERROR(SEARCH("No aceptable",AD20)))</formula>
    </cfRule>
    <cfRule type="containsText" dxfId="1881" priority="36" stopIfTrue="1" operator="containsText" text="No Aceptable o aceptable con control específico">
      <formula>NOT(ISERROR(SEARCH("No Aceptable o aceptable con control específico",AD20)))</formula>
    </cfRule>
  </conditionalFormatting>
  <conditionalFormatting sqref="AB15:AC15">
    <cfRule type="cellIs" dxfId="1880" priority="31" stopIfTrue="1" operator="equal">
      <formula>"I"</formula>
    </cfRule>
    <cfRule type="cellIs" dxfId="1879" priority="32" stopIfTrue="1" operator="equal">
      <formula>"II"</formula>
    </cfRule>
    <cfRule type="cellIs" dxfId="1878" priority="33" stopIfTrue="1" operator="between">
      <formula>"III"</formula>
      <formula>"IV"</formula>
    </cfRule>
  </conditionalFormatting>
  <conditionalFormatting sqref="AD15">
    <cfRule type="cellIs" dxfId="1877" priority="28" stopIfTrue="1" operator="equal">
      <formula>"I"</formula>
    </cfRule>
    <cfRule type="cellIs" dxfId="1876" priority="29" stopIfTrue="1" operator="equal">
      <formula>"II"</formula>
    </cfRule>
    <cfRule type="cellIs" dxfId="1875" priority="30" stopIfTrue="1" operator="between">
      <formula>"III"</formula>
      <formula>"IV"</formula>
    </cfRule>
  </conditionalFormatting>
  <conditionalFormatting sqref="AD15">
    <cfRule type="cellIs" dxfId="1874" priority="26" stopIfTrue="1" operator="equal">
      <formula>"Aceptable"</formula>
    </cfRule>
    <cfRule type="cellIs" dxfId="1873" priority="27" stopIfTrue="1" operator="equal">
      <formula>"No aceptable"</formula>
    </cfRule>
  </conditionalFormatting>
  <conditionalFormatting sqref="AD15">
    <cfRule type="containsText" dxfId="1872" priority="23" stopIfTrue="1" operator="containsText" text="No aceptable o aceptable con control específico">
      <formula>NOT(ISERROR(SEARCH("No aceptable o aceptable con control específico",AD15)))</formula>
    </cfRule>
    <cfRule type="containsText" dxfId="1871" priority="24" stopIfTrue="1" operator="containsText" text="No aceptable">
      <formula>NOT(ISERROR(SEARCH("No aceptable",AD15)))</formula>
    </cfRule>
    <cfRule type="containsText" dxfId="1870" priority="25" stopIfTrue="1" operator="containsText" text="No Aceptable o aceptable con control específico">
      <formula>NOT(ISERROR(SEARCH("No Aceptable o aceptable con control específico",AD15)))</formula>
    </cfRule>
  </conditionalFormatting>
  <conditionalFormatting sqref="AD15">
    <cfRule type="containsText" dxfId="1869" priority="21" stopIfTrue="1" operator="containsText" text="No aceptable">
      <formula>NOT(ISERROR(SEARCH("No aceptable",AD15)))</formula>
    </cfRule>
    <cfRule type="containsText" dxfId="1868" priority="22" stopIfTrue="1" operator="containsText" text="No Aceptable o aceptable con control específico">
      <formula>NOT(ISERROR(SEARCH("No Aceptable o aceptable con control específico",AD15)))</formula>
    </cfRule>
  </conditionalFormatting>
  <conditionalFormatting sqref="AE25">
    <cfRule type="cellIs" dxfId="1867" priority="8" stopIfTrue="1" operator="equal">
      <formula>"I"</formula>
    </cfRule>
    <cfRule type="cellIs" dxfId="1866" priority="9" stopIfTrue="1" operator="equal">
      <formula>"II"</formula>
    </cfRule>
    <cfRule type="cellIs" dxfId="1865" priority="10" stopIfTrue="1" operator="between">
      <formula>"III"</formula>
      <formula>"IV"</formula>
    </cfRule>
  </conditionalFormatting>
  <conditionalFormatting sqref="AE25">
    <cfRule type="cellIs" dxfId="1864" priority="6" stopIfTrue="1" operator="equal">
      <formula>"Aceptable"</formula>
    </cfRule>
    <cfRule type="cellIs" dxfId="1863" priority="7" stopIfTrue="1" operator="equal">
      <formula>"No aceptable"</formula>
    </cfRule>
  </conditionalFormatting>
  <conditionalFormatting sqref="AE20">
    <cfRule type="cellIs" dxfId="1862" priority="13" stopIfTrue="1" operator="equal">
      <formula>"I"</formula>
    </cfRule>
    <cfRule type="cellIs" dxfId="1861" priority="14" stopIfTrue="1" operator="equal">
      <formula>"II"</formula>
    </cfRule>
    <cfRule type="cellIs" dxfId="1860" priority="15" stopIfTrue="1" operator="between">
      <formula>"III"</formula>
      <formula>"IV"</formula>
    </cfRule>
  </conditionalFormatting>
  <conditionalFormatting sqref="AE20">
    <cfRule type="cellIs" dxfId="1859" priority="11" stopIfTrue="1" operator="equal">
      <formula>"Aceptable"</formula>
    </cfRule>
    <cfRule type="cellIs" dxfId="1858" priority="12" stopIfTrue="1" operator="equal">
      <formula>"No aceptable"</formula>
    </cfRule>
  </conditionalFormatting>
  <conditionalFormatting sqref="AE27">
    <cfRule type="cellIs" dxfId="1857" priority="3" stopIfTrue="1" operator="equal">
      <formula>"I"</formula>
    </cfRule>
    <cfRule type="cellIs" dxfId="1856" priority="4" stopIfTrue="1" operator="equal">
      <formula>"II"</formula>
    </cfRule>
    <cfRule type="cellIs" dxfId="1855" priority="5" stopIfTrue="1" operator="between">
      <formula>"III"</formula>
      <formula>"IV"</formula>
    </cfRule>
  </conditionalFormatting>
  <conditionalFormatting sqref="AE27">
    <cfRule type="cellIs" dxfId="1854" priority="1" stopIfTrue="1" operator="equal">
      <formula>"Aceptable"</formula>
    </cfRule>
    <cfRule type="cellIs" dxfId="1853" priority="2" stopIfTrue="1" operator="equal">
      <formula>"No aceptable"</formula>
    </cfRule>
  </conditionalFormatting>
  <dataValidations count="4">
    <dataValidation allowBlank="1" sqref="AA11:AA27" xr:uid="{00000000-0002-0000-1200-000000000000}"/>
    <dataValidation type="list" allowBlank="1" showInputMessage="1" showErrorMessage="1" prompt="10 = Muy Alto_x000a_6 = Alto_x000a_2 = Medio_x000a_0 = Bajo" sqref="U11:U27" xr:uid="{00000000-0002-0000-1200-000001000000}">
      <formula1>"10, 6, 2, 0, "</formula1>
    </dataValidation>
    <dataValidation type="list" allowBlank="1" showInputMessage="1" prompt="4 = Continua_x000a_3 = Frecuente_x000a_2 = Ocasional_x000a_1 = Esporádica" sqref="V11:V27" xr:uid="{00000000-0002-0000-12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7" xr:uid="{00000000-0002-0000-1200-000003000000}">
      <formula1>"100,60,25,10"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40"/>
  <sheetViews>
    <sheetView showRowColHeaders="0" tabSelected="1" workbookViewId="0">
      <selection activeCell="E24" sqref="E24"/>
    </sheetView>
  </sheetViews>
  <sheetFormatPr baseColWidth="10" defaultRowHeight="12.75" x14ac:dyDescent="0.2"/>
  <cols>
    <col min="1" max="1" width="1.28515625" style="48" customWidth="1"/>
    <col min="2" max="2" width="7" style="48" customWidth="1"/>
    <col min="3" max="3" width="72.28515625" style="48" bestFit="1" customWidth="1"/>
    <col min="4" max="16384" width="11.42578125" style="48"/>
  </cols>
  <sheetData>
    <row r="1" spans="2:3" ht="5.25" customHeight="1" x14ac:dyDescent="0.2"/>
    <row r="2" spans="2:3" x14ac:dyDescent="0.2">
      <c r="B2" s="230" t="s">
        <v>98</v>
      </c>
      <c r="C2" s="231"/>
    </row>
    <row r="3" spans="2:3" x14ac:dyDescent="0.2">
      <c r="B3" s="232"/>
      <c r="C3" s="233"/>
    </row>
    <row r="4" spans="2:3" x14ac:dyDescent="0.2">
      <c r="B4" s="232"/>
      <c r="C4" s="233"/>
    </row>
    <row r="5" spans="2:3" x14ac:dyDescent="0.2">
      <c r="B5" s="232"/>
      <c r="C5" s="233"/>
    </row>
    <row r="6" spans="2:3" x14ac:dyDescent="0.2">
      <c r="B6" s="234"/>
      <c r="C6" s="235"/>
    </row>
    <row r="7" spans="2:3" ht="20.100000000000001" customHeight="1" x14ac:dyDescent="0.2">
      <c r="B7" s="92">
        <v>1</v>
      </c>
      <c r="C7" s="93" t="s">
        <v>97</v>
      </c>
    </row>
    <row r="8" spans="2:3" ht="20.100000000000001" customHeight="1" x14ac:dyDescent="0.2">
      <c r="B8" s="91">
        <v>2</v>
      </c>
      <c r="C8" s="94" t="s">
        <v>91</v>
      </c>
    </row>
    <row r="9" spans="2:3" ht="20.100000000000001" customHeight="1" x14ac:dyDescent="0.2">
      <c r="B9" s="91">
        <v>3</v>
      </c>
      <c r="C9" s="94" t="s">
        <v>92</v>
      </c>
    </row>
    <row r="10" spans="2:3" ht="20.100000000000001" customHeight="1" x14ac:dyDescent="0.2">
      <c r="B10" s="91">
        <v>4</v>
      </c>
      <c r="C10" s="95" t="s">
        <v>93</v>
      </c>
    </row>
    <row r="11" spans="2:3" ht="20.100000000000001" customHeight="1" x14ac:dyDescent="0.2">
      <c r="B11" s="91">
        <v>5</v>
      </c>
      <c r="C11" s="95" t="s">
        <v>94</v>
      </c>
    </row>
    <row r="12" spans="2:3" ht="20.100000000000001" customHeight="1" x14ac:dyDescent="0.2">
      <c r="B12" s="91">
        <v>6</v>
      </c>
      <c r="C12" s="95" t="s">
        <v>95</v>
      </c>
    </row>
    <row r="13" spans="2:3" ht="20.100000000000001" customHeight="1" x14ac:dyDescent="0.2">
      <c r="B13" s="91">
        <v>7</v>
      </c>
      <c r="C13" s="95" t="s">
        <v>96</v>
      </c>
    </row>
    <row r="14" spans="2:3" ht="20.100000000000001" customHeight="1" x14ac:dyDescent="0.2">
      <c r="B14" s="91">
        <v>8</v>
      </c>
      <c r="C14" s="95" t="s">
        <v>185</v>
      </c>
    </row>
    <row r="15" spans="2:3" ht="20.100000000000001" customHeight="1" x14ac:dyDescent="0.2">
      <c r="B15" s="91">
        <v>9</v>
      </c>
      <c r="C15" s="95" t="s">
        <v>76</v>
      </c>
    </row>
    <row r="16" spans="2:3" ht="20.100000000000001" customHeight="1" x14ac:dyDescent="0.2">
      <c r="B16" s="91">
        <v>10</v>
      </c>
      <c r="C16" s="95" t="s">
        <v>240</v>
      </c>
    </row>
    <row r="17" spans="2:3" ht="20.100000000000001" customHeight="1" x14ac:dyDescent="0.2">
      <c r="B17" s="91">
        <v>11</v>
      </c>
      <c r="C17" s="95" t="s">
        <v>241</v>
      </c>
    </row>
    <row r="18" spans="2:3" ht="20.100000000000001" customHeight="1" x14ac:dyDescent="0.2">
      <c r="B18" s="91">
        <v>12</v>
      </c>
      <c r="C18" s="95" t="s">
        <v>169</v>
      </c>
    </row>
    <row r="19" spans="2:3" ht="20.100000000000001" customHeight="1" x14ac:dyDescent="0.2">
      <c r="B19" s="91">
        <v>13</v>
      </c>
      <c r="C19" s="95" t="s">
        <v>77</v>
      </c>
    </row>
    <row r="20" spans="2:3" ht="20.100000000000001" customHeight="1" x14ac:dyDescent="0.2">
      <c r="B20" s="91">
        <v>14</v>
      </c>
      <c r="C20" s="95" t="s">
        <v>259</v>
      </c>
    </row>
    <row r="21" spans="2:3" ht="20.100000000000001" customHeight="1" x14ac:dyDescent="0.2">
      <c r="B21" s="91">
        <v>15</v>
      </c>
      <c r="C21" s="95" t="s">
        <v>168</v>
      </c>
    </row>
    <row r="22" spans="2:3" ht="20.100000000000001" customHeight="1" x14ac:dyDescent="0.2">
      <c r="B22" s="91">
        <v>16</v>
      </c>
      <c r="C22" s="95" t="s">
        <v>164</v>
      </c>
    </row>
    <row r="23" spans="2:3" ht="20.100000000000001" customHeight="1" x14ac:dyDescent="0.2">
      <c r="B23" s="91">
        <v>17</v>
      </c>
      <c r="C23" s="95" t="s">
        <v>170</v>
      </c>
    </row>
    <row r="24" spans="2:3" ht="20.100000000000001" customHeight="1" x14ac:dyDescent="0.2">
      <c r="B24" s="91">
        <v>18</v>
      </c>
      <c r="C24" s="95" t="s">
        <v>78</v>
      </c>
    </row>
    <row r="25" spans="2:3" ht="20.100000000000001" customHeight="1" x14ac:dyDescent="0.2">
      <c r="B25" s="91">
        <v>19</v>
      </c>
      <c r="C25" s="96" t="s">
        <v>653</v>
      </c>
    </row>
    <row r="26" spans="2:3" ht="20.100000000000001" customHeight="1" x14ac:dyDescent="0.2">
      <c r="B26" s="91">
        <v>20</v>
      </c>
      <c r="C26" s="95" t="s">
        <v>171</v>
      </c>
    </row>
    <row r="27" spans="2:3" ht="20.100000000000001" customHeight="1" x14ac:dyDescent="0.2">
      <c r="B27" s="91">
        <v>21</v>
      </c>
      <c r="C27" s="95" t="s">
        <v>258</v>
      </c>
    </row>
    <row r="28" spans="2:3" ht="20.100000000000001" customHeight="1" x14ac:dyDescent="0.2">
      <c r="B28" s="91">
        <v>22</v>
      </c>
      <c r="C28" s="95" t="s">
        <v>116</v>
      </c>
    </row>
    <row r="29" spans="2:3" ht="20.100000000000001" customHeight="1" x14ac:dyDescent="0.2">
      <c r="B29" s="91">
        <v>23</v>
      </c>
      <c r="C29" s="95" t="s">
        <v>172</v>
      </c>
    </row>
    <row r="30" spans="2:3" ht="20.100000000000001" customHeight="1" x14ac:dyDescent="0.2">
      <c r="B30" s="91">
        <v>24</v>
      </c>
      <c r="C30" s="95" t="s">
        <v>173</v>
      </c>
    </row>
    <row r="31" spans="2:3" ht="20.100000000000001" customHeight="1" x14ac:dyDescent="0.2">
      <c r="B31" s="91">
        <v>25</v>
      </c>
      <c r="C31" s="95" t="s">
        <v>211</v>
      </c>
    </row>
    <row r="32" spans="2:3" ht="20.100000000000001" customHeight="1" x14ac:dyDescent="0.2">
      <c r="B32" s="91">
        <v>26</v>
      </c>
      <c r="C32" s="95" t="s">
        <v>111</v>
      </c>
    </row>
    <row r="33" spans="2:3" ht="20.100000000000001" customHeight="1" x14ac:dyDescent="0.2">
      <c r="B33" s="91">
        <v>27</v>
      </c>
      <c r="C33" s="95" t="s">
        <v>174</v>
      </c>
    </row>
    <row r="34" spans="2:3" ht="20.100000000000001" customHeight="1" x14ac:dyDescent="0.2">
      <c r="B34" s="91">
        <v>28</v>
      </c>
      <c r="C34" s="95" t="s">
        <v>175</v>
      </c>
    </row>
    <row r="35" spans="2:3" ht="20.100000000000001" customHeight="1" x14ac:dyDescent="0.2">
      <c r="B35" s="91">
        <v>29</v>
      </c>
      <c r="C35" s="95" t="s">
        <v>176</v>
      </c>
    </row>
    <row r="36" spans="2:3" ht="20.100000000000001" customHeight="1" x14ac:dyDescent="0.2">
      <c r="B36" s="91">
        <v>30</v>
      </c>
      <c r="C36" s="95" t="s">
        <v>90</v>
      </c>
    </row>
    <row r="37" spans="2:3" ht="20.100000000000001" customHeight="1" x14ac:dyDescent="0.2">
      <c r="B37" s="91">
        <v>31</v>
      </c>
      <c r="C37" s="95" t="s">
        <v>109</v>
      </c>
    </row>
    <row r="38" spans="2:3" ht="20.100000000000001" customHeight="1" x14ac:dyDescent="0.2">
      <c r="B38" s="91">
        <v>32</v>
      </c>
      <c r="C38" s="95" t="s">
        <v>192</v>
      </c>
    </row>
    <row r="39" spans="2:3" ht="20.100000000000001" customHeight="1" x14ac:dyDescent="0.2">
      <c r="B39" s="91">
        <v>33</v>
      </c>
      <c r="C39" s="95" t="s">
        <v>654</v>
      </c>
    </row>
    <row r="40" spans="2:3" ht="20.100000000000001" customHeight="1" x14ac:dyDescent="0.2">
      <c r="B40" s="97">
        <v>34</v>
      </c>
      <c r="C40" s="98" t="s">
        <v>110</v>
      </c>
    </row>
  </sheetData>
  <mergeCells count="1">
    <mergeCell ref="B2:C6"/>
  </mergeCells>
  <hyperlinks>
    <hyperlink ref="C7" location="DIRECTOR!A1" display="DIRECTOR" xr:uid="{00000000-0004-0000-0100-000000000000}"/>
    <hyperlink ref="C8" location="'SUBDIRECTOR SAI'!A1" display="SUBDIRECCION DE ADMINISTRACION INMOBILIARIA Y DEL ESPACIO PUBLICO" xr:uid="{00000000-0004-0000-0100-000001000000}"/>
    <hyperlink ref="C9" location="'SUBDIRECTOR SAF'!A1" display="SUBDIRECCION ADMINISTRATIVA, FINANCIERA Y DE CONTROL DISCIPLINARIO" xr:uid="{00000000-0004-0000-0100-000002000000}"/>
    <hyperlink ref="C10" location="'SUBDIRECTOR SRI'!A1" display="SUBDIRECCION DE REGISTRO INMOBILIARIO" xr:uid="{00000000-0004-0000-0100-000003000000}"/>
    <hyperlink ref="C11" location="'JEFE OCI'!A1" display="JEFE DE OFICINA DE CONTROL INTERNO " xr:uid="{00000000-0004-0000-0100-000004000000}"/>
    <hyperlink ref="C12" location="'JEFE OS'!A1" display="JEFE DE OFICINA DE SISTEMAS " xr:uid="{00000000-0004-0000-0100-000005000000}"/>
    <hyperlink ref="C13" location="'JEFE OAP'!A1" display="JEFE DE OFICINA ASESORA DE PLANEACION " xr:uid="{00000000-0004-0000-0100-000006000000}"/>
    <hyperlink ref="C14" location="'JEFE OAJ'!A1" display="JEFE DE OFICINA ASESOR JURIDICO " xr:uid="{00000000-0004-0000-0100-000007000000}"/>
    <hyperlink ref="C29" location="'ARCHIVO SRI'!A1" display="ARCHIVO SUBDIRECCION DE REGISTRO INMOBILIARIO" xr:uid="{00000000-0004-0000-0100-000008000000}"/>
    <hyperlink ref="C36" location="'PROVEEDOR SEGURIDAD'!A1" display="PROVEEDOR SEGURIDAD Y VIGILANCIA " xr:uid="{00000000-0004-0000-0100-000009000000}"/>
    <hyperlink ref="C37" location="'PROVEEDOR ASEO Y CAFETERIA '!A1" display="PROVEEDOR ASEO Y CAFETERIA " xr:uid="{00000000-0004-0000-0100-00000A000000}"/>
    <hyperlink ref="C38" location="'PROVEEDOR MTM EQUIPOS DE COMPUT'!A1" display="PROVEEDOR MTM EQUIPOS DE COMPUTO" xr:uid="{00000000-0004-0000-0100-00000B000000}"/>
    <hyperlink ref="C40" location="'VISITANTE '!A1" display="VISITANTE" xr:uid="{00000000-0004-0000-0100-00000C000000}"/>
    <hyperlink ref="C15" location="ASESORES!A1" display="ASESOR" xr:uid="{00000000-0004-0000-0100-00000D000000}"/>
    <hyperlink ref="C32" location="'TECNICO OPERATIVO '!A1" display="TECNICO OPERATIVO " xr:uid="{00000000-0004-0000-0100-00000E000000}"/>
    <hyperlink ref="C28" location="'ATENCION CAD CRA 30 '!A1" display="ATENCION CAD CRA 30" xr:uid="{00000000-0004-0000-0100-00000F000000}"/>
    <hyperlink ref="C16" location="'P.ESP.DEFENSA SAI'!A1" display="PROFESIONAL ESPECIALIZADO DEFENSA ADMINISTRATIVA SAI" xr:uid="{00000000-0004-0000-0100-000010000000}"/>
    <hyperlink ref="C18" location="'P. ESP. EST.R PREDIOS SRI '!A1" display="PROFESIONAL ESPECIALIZADO EST. TECN. RECEPCION DE PREDIOS SRI" xr:uid="{00000000-0004-0000-0100-000011000000}"/>
    <hyperlink ref="C19" location="'PROFESIONAL ESPECIALIZADO'!A1" display="PROFESIONAL ESPECIALIZADO" xr:uid="{00000000-0004-0000-0100-000012000000}"/>
    <hyperlink ref="C21" location="'PROF. RECEPCION PREDIOS SRI'!A1" display="PROFESIONAL ESTUDIOS TECNICOS Y RECEPCION DE PREDIOS SRI" xr:uid="{00000000-0004-0000-0100-000013000000}"/>
    <hyperlink ref="C22" location="'PROFESIONAL UNIVERSITARIO'!A1" display="PROFESIONAL UNIVERSITARIO" xr:uid="{00000000-0004-0000-0100-000014000000}"/>
    <hyperlink ref="C24" location="SECRETARIO!A1" display="SECRETARIO" xr:uid="{00000000-0004-0000-0100-000015000000}"/>
    <hyperlink ref="C30" location="'GESTION DOCUMENTAL'!A1" display="GESTION DOCUMENTAL" xr:uid="{00000000-0004-0000-0100-000016000000}"/>
    <hyperlink ref="C31" location="'BODEGA COLVATEL'!A1" display="BODEGA -COLVATEL" xr:uid="{00000000-0004-0000-0100-000017000000}"/>
    <hyperlink ref="C33" location="'TECNICO SISTEMAS '!A1" display="TECNICO DE SISTEMAS" xr:uid="{00000000-0004-0000-0100-000018000000}"/>
    <hyperlink ref="C34" location="'CONDUCTOR '!A1" display="CONDUCTOR" xr:uid="{00000000-0004-0000-0100-000019000000}"/>
    <hyperlink ref="C35" location="'PROVEEDOR TRANSPORTE '!A1" display="PROVEEDOR DE TRANSPORTE" xr:uid="{00000000-0004-0000-0100-00001A000000}"/>
    <hyperlink ref="C39" location="'ESCUELA DEL ESPACIO PÚBLICO'!A1" display="ESCUELA DEL ESPACIO PÚBLICO" xr:uid="{00000000-0004-0000-0100-00001B000000}"/>
    <hyperlink ref="C26" location="'AUXILIARES SG'!A1" display="AUXILIARES SERVICIOS GENERALES" xr:uid="{00000000-0004-0000-0100-00001C000000}"/>
    <hyperlink ref="C23" location="TOPOGRAFIA!A1" display="TOPOGRAFIA" xr:uid="{00000000-0004-0000-0100-00001D000000}"/>
    <hyperlink ref="C25" location="'APOYO LOGISTICO SAI '!A1" display="'APOYO LOGISTICO SAI '!A1" xr:uid="{00000000-0004-0000-0100-00001E000000}"/>
    <hyperlink ref="C27" location="'AUXILIAR SG'!A1" display="AUXILIAR SG-MANTENIMIENTO " xr:uid="{00000000-0004-0000-0100-00001F000000}"/>
    <hyperlink ref="C17" location="'P. ESP. ADMINISTRACION SAI'!A1" display="PROFESIONAL ESPECIALIZADO ADMINISTRACION  SAI" xr:uid="{00000000-0004-0000-0100-000020000000}"/>
    <hyperlink ref="C20" location="'SEGUNDA INSTANCIA'!A1" display="SEGUNDA INSTANCIA " xr:uid="{00000000-0004-0000-0100-000021000000}"/>
  </hyperlinks>
  <pageMargins left="0.7" right="0.7" top="0.75" bottom="0.75" header="0.3" footer="0.3"/>
  <pageSetup orientation="portrait"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B1:BL26"/>
  <sheetViews>
    <sheetView topLeftCell="R14" zoomScale="90" zoomScaleNormal="90" workbookViewId="0">
      <selection activeCell="AG17" sqref="AG17"/>
    </sheetView>
  </sheetViews>
  <sheetFormatPr baseColWidth="10" defaultRowHeight="63" customHeight="1" x14ac:dyDescent="0.2"/>
  <cols>
    <col min="1" max="1" width="1.85546875" customWidth="1"/>
    <col min="2" max="2" width="4.7109375" customWidth="1"/>
    <col min="3" max="3" width="7.5703125" customWidth="1"/>
    <col min="4" max="5" width="6.42578125" customWidth="1"/>
    <col min="6" max="6" width="15.5703125" customWidth="1"/>
    <col min="7" max="7" width="8.28515625" customWidth="1"/>
    <col min="8" max="9" width="16.42578125" customWidth="1"/>
    <col min="10" max="10" width="17.28515625" customWidth="1"/>
    <col min="11" max="11" width="19.140625" customWidth="1"/>
    <col min="12" max="15" width="5.140625" customWidth="1"/>
    <col min="16" max="16" width="15.7109375"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7.5703125" customWidth="1"/>
    <col min="26" max="26" width="7.7109375" customWidth="1"/>
    <col min="27" max="27" width="8.140625" customWidth="1"/>
    <col min="28" max="28" width="7.28515625" customWidth="1"/>
    <col min="29" max="29" width="11" customWidth="1"/>
    <col min="30" max="30" width="12.7109375" customWidth="1"/>
    <col min="31" max="31" width="21.85546875" bestFit="1" customWidth="1"/>
    <col min="32" max="32" width="8.7109375" customWidth="1"/>
    <col min="33" max="33" width="14.28515625" customWidth="1"/>
    <col min="34" max="34" width="15.7109375" customWidth="1"/>
    <col min="35" max="35" width="18.5703125" customWidth="1"/>
    <col min="36" max="36" width="11.5703125" customWidth="1"/>
    <col min="37" max="37" width="9.85546875" customWidth="1"/>
  </cols>
  <sheetData>
    <row r="1" spans="2:64" ht="33"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33"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33"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33"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18.75" customHeight="1" x14ac:dyDescent="0.3">
      <c r="E6" s="113"/>
      <c r="H6" s="114"/>
      <c r="AF6" s="113"/>
      <c r="AG6" s="113"/>
      <c r="AH6" s="113"/>
      <c r="AJ6" s="114"/>
    </row>
    <row r="7" spans="2: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95.25" customHeight="1" x14ac:dyDescent="0.35">
      <c r="B11" s="264" t="s">
        <v>135</v>
      </c>
      <c r="C11" s="264" t="s">
        <v>75</v>
      </c>
      <c r="D11" s="264" t="s">
        <v>138</v>
      </c>
      <c r="E11" s="270" t="s">
        <v>139</v>
      </c>
      <c r="F11" s="270" t="s">
        <v>140</v>
      </c>
      <c r="G11" s="31" t="s">
        <v>42</v>
      </c>
      <c r="H11" s="302" t="s">
        <v>36</v>
      </c>
      <c r="I11" s="158" t="s">
        <v>46</v>
      </c>
      <c r="J11" s="159" t="s">
        <v>354</v>
      </c>
      <c r="K11" s="159" t="s">
        <v>355</v>
      </c>
      <c r="L11" s="172">
        <v>1</v>
      </c>
      <c r="M11" s="172">
        <v>3</v>
      </c>
      <c r="N11" s="172">
        <v>0</v>
      </c>
      <c r="O11" s="172">
        <f>SUM(L11:N11)</f>
        <v>4</v>
      </c>
      <c r="P11" s="159" t="s">
        <v>356</v>
      </c>
      <c r="Q11" s="161">
        <v>8</v>
      </c>
      <c r="R11" s="159" t="s">
        <v>603</v>
      </c>
      <c r="S11" s="159" t="s">
        <v>358</v>
      </c>
      <c r="T11" s="159" t="s">
        <v>357</v>
      </c>
      <c r="U11" s="162">
        <v>2</v>
      </c>
      <c r="V11" s="162">
        <v>4</v>
      </c>
      <c r="W11" s="162">
        <f t="shared" ref="W11:W24" si="0">V11*U11</f>
        <v>8</v>
      </c>
      <c r="X11" s="163" t="str">
        <f t="shared" ref="X11:X24" si="1">+IF(AND(U11*V11&gt;=24,U11*V11&lt;=40),"MA",IF(AND(U11*V11&gt;=10,U11*V11&lt;=20),"A",IF(AND(U11*V11&gt;=6,U11*V11&lt;=8),"M",IF(AND(U11*V11&gt;=0,U11*V11&lt;=4),"B",""))))</f>
        <v>M</v>
      </c>
      <c r="Y11" s="166" t="str">
        <f t="shared" ref="Y11:Y24"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 t="shared" ref="AA11:AA24" si="3">W11*Z11</f>
        <v>80</v>
      </c>
      <c r="AB11" s="165" t="str">
        <f t="shared" ref="AB11:AB24" si="4">+IF(AND(U11*V11*Z11&gt;=600,U11*V11*Z11&lt;=4000),"I",IF(AND(U11*V11*Z11&gt;=150,U11*V11*Z11&lt;=500),"II",IF(AND(U11*V11*Z11&gt;=40,U11*V11*Z11&lt;=120),"III",IF(AND(U11*V11*Z11&gt;=0,U11*V11*Z11&lt;=20),"IV",""))))</f>
        <v>III</v>
      </c>
      <c r="AC11" s="166" t="str">
        <f t="shared" ref="AC11:AC24"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 t="shared" ref="AD11:AD24" si="6">+IF(AB11="I","No aceptable",IF(AB11="II","No aceptable o aceptable con control específico",IF(AB11="III","Aceptable",IF(AB11="IV","Aceptable",""))))</f>
        <v>Aceptable</v>
      </c>
      <c r="AE11" s="158" t="s">
        <v>56</v>
      </c>
      <c r="AF11" s="161" t="s">
        <v>34</v>
      </c>
      <c r="AG11" s="161" t="s">
        <v>34</v>
      </c>
      <c r="AH11" s="161" t="s">
        <v>363</v>
      </c>
      <c r="AI11" s="158" t="s">
        <v>359</v>
      </c>
      <c r="AJ11" s="161" t="s">
        <v>34</v>
      </c>
      <c r="AK11" s="161" t="s">
        <v>35</v>
      </c>
      <c r="AL11" s="109"/>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95.25" customHeight="1" x14ac:dyDescent="0.35">
      <c r="B12" s="264"/>
      <c r="C12" s="264"/>
      <c r="D12" s="264"/>
      <c r="E12" s="270"/>
      <c r="F12" s="270"/>
      <c r="G12" s="31" t="s">
        <v>42</v>
      </c>
      <c r="H12" s="304"/>
      <c r="I12" s="158" t="s">
        <v>120</v>
      </c>
      <c r="J12" s="159" t="s">
        <v>360</v>
      </c>
      <c r="K12" s="168" t="s">
        <v>361</v>
      </c>
      <c r="L12" s="172">
        <v>1</v>
      </c>
      <c r="M12" s="172">
        <v>3</v>
      </c>
      <c r="N12" s="172">
        <v>0</v>
      </c>
      <c r="O12" s="172">
        <f>SUM(L12:N12)</f>
        <v>4</v>
      </c>
      <c r="P12" s="159" t="s">
        <v>356</v>
      </c>
      <c r="Q12" s="161">
        <v>8</v>
      </c>
      <c r="R12" s="168" t="s">
        <v>604</v>
      </c>
      <c r="S12" s="168" t="s">
        <v>358</v>
      </c>
      <c r="T12" s="168" t="s">
        <v>357</v>
      </c>
      <c r="U12" s="162">
        <v>2</v>
      </c>
      <c r="V12" s="162">
        <v>4</v>
      </c>
      <c r="W12" s="162">
        <f t="shared" ref="W12" si="7">V12*U12</f>
        <v>8</v>
      </c>
      <c r="X12" s="163" t="str">
        <f t="shared" ref="X12" si="8">+IF(AND(U12*V12&gt;=24,U12*V12&lt;=40),"MA",IF(AND(U12*V12&gt;=10,U12*V12&lt;=20),"A",IF(AND(U12*V12&gt;=6,U12*V12&lt;=8),"M",IF(AND(U12*V12&gt;=0,U12*V12&lt;=4),"B",""))))</f>
        <v>M</v>
      </c>
      <c r="Y12" s="166" t="str">
        <f t="shared" si="2"/>
        <v>Situación deficiente con exposición esporádica, o bien situación mejorable con exposición continuada o frecuente. Es posible que suceda el daño alguna vez.</v>
      </c>
      <c r="Z12" s="162">
        <v>11</v>
      </c>
      <c r="AA12" s="162">
        <f t="shared" ref="AA12" si="9">W12*Z12</f>
        <v>88</v>
      </c>
      <c r="AB12" s="165" t="str">
        <f t="shared" ref="AB12" si="10">+IF(AND(U12*V12*Z12&gt;=600,U12*V12*Z12&lt;=4000),"I",IF(AND(U12*V12*Z12&gt;=150,U12*V12*Z12&lt;=500),"II",IF(AND(U12*V12*Z12&gt;=40,U12*V12*Z12&lt;=120),"III",IF(AND(U12*V12*Z12&gt;=0,U12*V12*Z12&lt;=20),"IV",""))))</f>
        <v>III</v>
      </c>
      <c r="AC12" s="166" t="str">
        <f t="shared" ref="AC12" si="11">+IF(AB12="I","Situación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 t="shared" ref="AD12" si="12">+IF(AB12="I","No aceptable",IF(AB12="II","No aceptable o aceptable con control específico",IF(AB12="III","Aceptable",IF(AB12="IV","Aceptable",""))))</f>
        <v>Aceptable</v>
      </c>
      <c r="AE12" s="158" t="s">
        <v>121</v>
      </c>
      <c r="AF12" s="161" t="s">
        <v>34</v>
      </c>
      <c r="AG12" s="161" t="s">
        <v>34</v>
      </c>
      <c r="AH12" s="161" t="s">
        <v>364</v>
      </c>
      <c r="AI12" s="158" t="s">
        <v>359</v>
      </c>
      <c r="AJ12" s="161" t="s">
        <v>34</v>
      </c>
      <c r="AK12" s="161" t="s">
        <v>35</v>
      </c>
      <c r="AL12" s="109"/>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95.25" customHeight="1" x14ac:dyDescent="0.35">
      <c r="B13" s="264"/>
      <c r="C13" s="264"/>
      <c r="D13" s="264"/>
      <c r="E13" s="270"/>
      <c r="F13" s="270"/>
      <c r="G13" s="31" t="s">
        <v>42</v>
      </c>
      <c r="H13" s="307" t="s">
        <v>44</v>
      </c>
      <c r="I13" s="158" t="s">
        <v>333</v>
      </c>
      <c r="J13" s="158" t="s">
        <v>334</v>
      </c>
      <c r="K13" s="158" t="s">
        <v>335</v>
      </c>
      <c r="L13" s="172">
        <v>1</v>
      </c>
      <c r="M13" s="172">
        <v>3</v>
      </c>
      <c r="N13" s="172">
        <v>0</v>
      </c>
      <c r="O13" s="172">
        <f>SUM(L13:N13)</f>
        <v>4</v>
      </c>
      <c r="P13" s="158" t="s">
        <v>336</v>
      </c>
      <c r="Q13" s="161">
        <v>8</v>
      </c>
      <c r="R13" s="158" t="s">
        <v>339</v>
      </c>
      <c r="S13" s="158" t="s">
        <v>641</v>
      </c>
      <c r="T13" s="158" t="s">
        <v>444</v>
      </c>
      <c r="U13" s="162">
        <v>2</v>
      </c>
      <c r="V13" s="162">
        <v>4</v>
      </c>
      <c r="W13" s="162">
        <f t="shared" ref="W13:W14" si="13">V13*U13</f>
        <v>8</v>
      </c>
      <c r="X13" s="163" t="str">
        <f t="shared" ref="X13:X14" si="14">+IF(AND(U13*V13&gt;=24,U13*V13&lt;=40),"MA",IF(AND(U13*V13&gt;=10,U13*V13&lt;=20),"A",IF(AND(U13*V13&gt;=6,U13*V13&lt;=8),"M",IF(AND(U13*V13&gt;=0,U13*V13&lt;=4),"B",""))))</f>
        <v>M</v>
      </c>
      <c r="Y13" s="166" t="str">
        <f t="shared" ref="Y13:Y14" si="15">+IF(X13="MA","Situación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62">
        <v>10</v>
      </c>
      <c r="AA13" s="162">
        <f t="shared" ref="AA13:AA14" si="16">W13*Z13</f>
        <v>80</v>
      </c>
      <c r="AB13" s="165" t="str">
        <f t="shared" ref="AB13:AB14" si="17">+IF(AND(U13*V13*Z13&gt;=600,U13*V13*Z13&lt;=4000),"I",IF(AND(U13*V13*Z13&gt;=150,U13*V13*Z13&lt;=500),"II",IF(AND(U13*V13*Z13&gt;=40,U13*V13*Z13&lt;=120),"III",IF(AND(U13*V13*Z13&gt;=0,U13*V13*Z13&lt;=20),"IV",""))))</f>
        <v>III</v>
      </c>
      <c r="AC13" s="166" t="str">
        <f t="shared" ref="AC13:AC14" si="18">+IF(AB13="I","Situación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 t="shared" ref="AD13:AD14" si="19">+IF(AB13="I","No aceptable",IF(AB13="II","No aceptable o aceptable con control específico",IF(AB13="III","Aceptable",IF(AB13="IV","Aceptable",""))))</f>
        <v>Aceptable</v>
      </c>
      <c r="AE13" s="166" t="s">
        <v>342</v>
      </c>
      <c r="AF13" s="158" t="s">
        <v>34</v>
      </c>
      <c r="AG13" s="158" t="s">
        <v>34</v>
      </c>
      <c r="AH13" s="158" t="s">
        <v>34</v>
      </c>
      <c r="AI13" s="158" t="s">
        <v>341</v>
      </c>
      <c r="AJ13" s="158" t="s">
        <v>34</v>
      </c>
      <c r="AK13" s="161" t="s">
        <v>271</v>
      </c>
      <c r="AL13" s="109"/>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110" customFormat="1" ht="95.25" customHeight="1" x14ac:dyDescent="0.35">
      <c r="B14" s="264"/>
      <c r="C14" s="264"/>
      <c r="D14" s="264"/>
      <c r="E14" s="270"/>
      <c r="F14" s="270"/>
      <c r="G14" s="124"/>
      <c r="H14" s="307"/>
      <c r="I14" s="158" t="s">
        <v>612</v>
      </c>
      <c r="J14" s="158" t="s">
        <v>613</v>
      </c>
      <c r="K14" s="158" t="s">
        <v>614</v>
      </c>
      <c r="L14" s="172">
        <v>1</v>
      </c>
      <c r="M14" s="172">
        <v>3</v>
      </c>
      <c r="N14" s="172">
        <v>0</v>
      </c>
      <c r="O14" s="172">
        <f>SUM(L14:N14)</f>
        <v>4</v>
      </c>
      <c r="P14" s="158" t="s">
        <v>615</v>
      </c>
      <c r="Q14" s="161">
        <v>8</v>
      </c>
      <c r="R14" s="158" t="s">
        <v>331</v>
      </c>
      <c r="S14" s="158" t="s">
        <v>616</v>
      </c>
      <c r="T14" s="158" t="s">
        <v>617</v>
      </c>
      <c r="U14" s="162">
        <v>2</v>
      </c>
      <c r="V14" s="162">
        <v>1</v>
      </c>
      <c r="W14" s="162">
        <f t="shared" si="13"/>
        <v>2</v>
      </c>
      <c r="X14" s="163" t="str">
        <f t="shared" si="14"/>
        <v>B</v>
      </c>
      <c r="Y14" s="166" t="str">
        <f t="shared" si="15"/>
        <v>Situación mejorable con exposición ocasional o esporádica, o situación sin anomalía destacable con cualquier nivel de exposición. No es esperable que se materialice el riesgo, aunque puede ser concebible.</v>
      </c>
      <c r="Z14" s="162">
        <v>10</v>
      </c>
      <c r="AA14" s="162">
        <f t="shared" si="16"/>
        <v>20</v>
      </c>
      <c r="AB14" s="165" t="str">
        <f t="shared" si="17"/>
        <v>IV</v>
      </c>
      <c r="AC14" s="166" t="str">
        <f t="shared" si="18"/>
        <v>Mantener las medidas de control existentes, pero se deberían considerar soluciones o mejoras y se deben hacer comprobaciones periódicas para asegurar que el riesgo aún es tolerable.</v>
      </c>
      <c r="AD14" s="166" t="str">
        <f t="shared" si="19"/>
        <v>Aceptable</v>
      </c>
      <c r="AE14" s="158" t="s">
        <v>351</v>
      </c>
      <c r="AF14" s="158" t="s">
        <v>34</v>
      </c>
      <c r="AG14" s="158" t="s">
        <v>34</v>
      </c>
      <c r="AH14" s="158" t="s">
        <v>34</v>
      </c>
      <c r="AI14" s="158" t="s">
        <v>338</v>
      </c>
      <c r="AJ14" s="158" t="s">
        <v>34</v>
      </c>
      <c r="AK14" s="161" t="s">
        <v>618</v>
      </c>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row>
    <row r="15" spans="2:64" s="2" customFormat="1" ht="95.25" customHeight="1" x14ac:dyDescent="0.35">
      <c r="B15" s="264"/>
      <c r="C15" s="264"/>
      <c r="D15" s="264"/>
      <c r="E15" s="270"/>
      <c r="F15" s="270"/>
      <c r="G15" s="31" t="s">
        <v>42</v>
      </c>
      <c r="H15" s="307"/>
      <c r="I15" s="158" t="s">
        <v>60</v>
      </c>
      <c r="J15" s="218" t="s">
        <v>345</v>
      </c>
      <c r="K15" s="158" t="s">
        <v>327</v>
      </c>
      <c r="L15" s="172">
        <v>1</v>
      </c>
      <c r="M15" s="172">
        <v>3</v>
      </c>
      <c r="N15" s="172">
        <v>0</v>
      </c>
      <c r="O15" s="172">
        <f t="shared" ref="O15:O24" si="20">SUM(L15:N15)</f>
        <v>4</v>
      </c>
      <c r="P15" s="158" t="s">
        <v>343</v>
      </c>
      <c r="Q15" s="158">
        <v>8</v>
      </c>
      <c r="R15" s="158" t="s">
        <v>331</v>
      </c>
      <c r="S15" s="158" t="s">
        <v>329</v>
      </c>
      <c r="T15" s="158" t="s">
        <v>443</v>
      </c>
      <c r="U15" s="162">
        <v>2</v>
      </c>
      <c r="V15" s="162">
        <v>4</v>
      </c>
      <c r="W15" s="162">
        <f t="shared" si="0"/>
        <v>8</v>
      </c>
      <c r="X15" s="163" t="str">
        <f t="shared" si="1"/>
        <v>M</v>
      </c>
      <c r="Y15" s="166" t="str">
        <f t="shared" si="2"/>
        <v>Situación deficiente con exposición esporádica, o bien situación mejorable con exposición continuada o frecuente. Es posible que suceda el daño alguna vez.</v>
      </c>
      <c r="Z15" s="162">
        <v>10</v>
      </c>
      <c r="AA15" s="162">
        <f t="shared" si="3"/>
        <v>80</v>
      </c>
      <c r="AB15" s="165" t="str">
        <f t="shared" si="4"/>
        <v>III</v>
      </c>
      <c r="AC15" s="166" t="str">
        <f t="shared" si="5"/>
        <v>Mejorar si es posible. Sería conveniente justificar la intervención y su rentabilidad.</v>
      </c>
      <c r="AD15" s="166" t="str">
        <f t="shared" si="6"/>
        <v>Aceptable</v>
      </c>
      <c r="AE15" s="158" t="s">
        <v>351</v>
      </c>
      <c r="AF15" s="158" t="s">
        <v>34</v>
      </c>
      <c r="AG15" s="158" t="s">
        <v>34</v>
      </c>
      <c r="AH15" s="158" t="s">
        <v>34</v>
      </c>
      <c r="AI15" s="158" t="s">
        <v>344</v>
      </c>
      <c r="AJ15" s="158" t="s">
        <v>34</v>
      </c>
      <c r="AK15" s="161" t="s">
        <v>35</v>
      </c>
      <c r="AL15" s="109"/>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95.25" customHeight="1" x14ac:dyDescent="0.35">
      <c r="B16" s="264"/>
      <c r="C16" s="264"/>
      <c r="D16" s="264"/>
      <c r="E16" s="270"/>
      <c r="F16" s="270"/>
      <c r="G16" s="100" t="s">
        <v>42</v>
      </c>
      <c r="H16" s="168" t="s">
        <v>306</v>
      </c>
      <c r="I16" s="224" t="s">
        <v>522</v>
      </c>
      <c r="J16" s="168" t="s">
        <v>509</v>
      </c>
      <c r="K16" s="168" t="s">
        <v>510</v>
      </c>
      <c r="L16" s="222">
        <v>1</v>
      </c>
      <c r="M16" s="172">
        <v>3</v>
      </c>
      <c r="N16" s="223">
        <v>0</v>
      </c>
      <c r="O16" s="223">
        <v>1</v>
      </c>
      <c r="P16" s="168" t="s">
        <v>511</v>
      </c>
      <c r="Q16" s="158">
        <v>8</v>
      </c>
      <c r="R16" s="168" t="s">
        <v>512</v>
      </c>
      <c r="S16" s="168" t="s">
        <v>513</v>
      </c>
      <c r="T16" s="168" t="s">
        <v>514</v>
      </c>
      <c r="U16" s="162">
        <v>2</v>
      </c>
      <c r="V16" s="162">
        <v>3</v>
      </c>
      <c r="W16" s="162">
        <f t="shared" si="0"/>
        <v>6</v>
      </c>
      <c r="X16" s="163" t="str">
        <f t="shared" si="1"/>
        <v>M</v>
      </c>
      <c r="Y16" s="166" t="str">
        <f t="shared" si="2"/>
        <v>Situación deficiente con exposición esporádica, o bien situación mejorable con exposición continuada o frecuente. Es posible que suceda el daño alguna vez.</v>
      </c>
      <c r="Z16" s="162">
        <v>25</v>
      </c>
      <c r="AA16" s="162">
        <f t="shared" si="3"/>
        <v>150</v>
      </c>
      <c r="AB16" s="165" t="str">
        <f t="shared" si="4"/>
        <v>II</v>
      </c>
      <c r="AC16" s="166" t="str">
        <f t="shared" si="5"/>
        <v>Corregir y adoptar medidas de control de inmediato. Sin embargo suspenda actividades si el nivel de riesgo está por encima o igual de 360.</v>
      </c>
      <c r="AD16" s="166" t="str">
        <f t="shared" si="6"/>
        <v>No aceptable o aceptable con control específico</v>
      </c>
      <c r="AE16" s="166" t="s">
        <v>655</v>
      </c>
      <c r="AF16" s="158" t="s">
        <v>34</v>
      </c>
      <c r="AG16" s="158" t="s">
        <v>34</v>
      </c>
      <c r="AH16" s="162" t="s">
        <v>507</v>
      </c>
      <c r="AI16" s="162" t="s">
        <v>508</v>
      </c>
      <c r="AJ16" s="158" t="s">
        <v>506</v>
      </c>
      <c r="AK16" s="158" t="s">
        <v>271</v>
      </c>
      <c r="AL16" s="109"/>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95.25" customHeight="1" x14ac:dyDescent="0.35">
      <c r="B17" s="264"/>
      <c r="C17" s="264"/>
      <c r="D17" s="264"/>
      <c r="E17" s="270"/>
      <c r="F17" s="270"/>
      <c r="G17" s="31" t="s">
        <v>42</v>
      </c>
      <c r="H17" s="307" t="s">
        <v>50</v>
      </c>
      <c r="I17" s="168" t="s">
        <v>310</v>
      </c>
      <c r="J17" s="168" t="s">
        <v>311</v>
      </c>
      <c r="K17" s="168" t="s">
        <v>314</v>
      </c>
      <c r="L17" s="172">
        <v>1</v>
      </c>
      <c r="M17" s="172">
        <v>3</v>
      </c>
      <c r="N17" s="172">
        <v>0</v>
      </c>
      <c r="O17" s="172">
        <f t="shared" si="20"/>
        <v>4</v>
      </c>
      <c r="P17" s="173" t="s">
        <v>317</v>
      </c>
      <c r="Q17" s="161">
        <v>8</v>
      </c>
      <c r="R17" s="173" t="s">
        <v>319</v>
      </c>
      <c r="S17" s="173" t="s">
        <v>320</v>
      </c>
      <c r="T17" s="173" t="s">
        <v>321</v>
      </c>
      <c r="U17" s="161">
        <v>6</v>
      </c>
      <c r="V17" s="161">
        <v>4</v>
      </c>
      <c r="W17" s="161">
        <f t="shared" si="0"/>
        <v>24</v>
      </c>
      <c r="X17" s="161" t="str">
        <f t="shared" si="1"/>
        <v>MA</v>
      </c>
      <c r="Y17" s="166" t="str">
        <f t="shared" si="2"/>
        <v>Situación deficiente con exposición continua, o muy deficiente con exposición frecuente. Normalmente la materialización del riesgo ocurre con frecuencia.</v>
      </c>
      <c r="Z17" s="162">
        <v>10</v>
      </c>
      <c r="AA17" s="162">
        <f t="shared" si="3"/>
        <v>240</v>
      </c>
      <c r="AB17" s="165" t="str">
        <f t="shared" si="4"/>
        <v>II</v>
      </c>
      <c r="AC17" s="166" t="str">
        <f t="shared" si="5"/>
        <v>Corregir y adoptar medidas de control de inmediato. Sin embargo suspenda actividades si el nivel de riesgo está por encima o igual de 360.</v>
      </c>
      <c r="AD17" s="166" t="str">
        <f t="shared" si="6"/>
        <v>No aceptable o aceptable con control específico</v>
      </c>
      <c r="AE17" s="158" t="s">
        <v>545</v>
      </c>
      <c r="AF17" s="158" t="s">
        <v>34</v>
      </c>
      <c r="AG17" s="158" t="s">
        <v>34</v>
      </c>
      <c r="AH17" s="168" t="s">
        <v>325</v>
      </c>
      <c r="AI17" s="168" t="s">
        <v>326</v>
      </c>
      <c r="AJ17" s="161" t="s">
        <v>34</v>
      </c>
      <c r="AK17" s="161" t="s">
        <v>35</v>
      </c>
      <c r="AL17" s="109"/>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95.25" customHeight="1" x14ac:dyDescent="0.35">
      <c r="B18" s="264"/>
      <c r="C18" s="264"/>
      <c r="D18" s="264"/>
      <c r="E18" s="270"/>
      <c r="F18" s="270"/>
      <c r="G18" s="31" t="s">
        <v>42</v>
      </c>
      <c r="H18" s="307"/>
      <c r="I18" s="168" t="s">
        <v>313</v>
      </c>
      <c r="J18" s="168" t="s">
        <v>312</v>
      </c>
      <c r="K18" s="168" t="s">
        <v>315</v>
      </c>
      <c r="L18" s="172">
        <v>1</v>
      </c>
      <c r="M18" s="172">
        <v>3</v>
      </c>
      <c r="N18" s="172">
        <v>0</v>
      </c>
      <c r="O18" s="172">
        <f t="shared" si="20"/>
        <v>4</v>
      </c>
      <c r="P18" s="173" t="s">
        <v>318</v>
      </c>
      <c r="Q18" s="161">
        <v>8</v>
      </c>
      <c r="R18" s="173" t="s">
        <v>322</v>
      </c>
      <c r="S18" s="173" t="s">
        <v>323</v>
      </c>
      <c r="T18" s="173" t="s">
        <v>324</v>
      </c>
      <c r="U18" s="161">
        <v>6</v>
      </c>
      <c r="V18" s="161">
        <v>4</v>
      </c>
      <c r="W18" s="161">
        <f t="shared" si="0"/>
        <v>24</v>
      </c>
      <c r="X18" s="161" t="str">
        <f t="shared" si="1"/>
        <v>MA</v>
      </c>
      <c r="Y18" s="166" t="str">
        <f t="shared" si="2"/>
        <v>Situación deficiente con exposición continua, o muy deficiente con exposición frecuente. Normalmente la materialización del riesgo ocurre con frecuencia.</v>
      </c>
      <c r="Z18" s="162">
        <v>10</v>
      </c>
      <c r="AA18" s="162">
        <f t="shared" si="3"/>
        <v>240</v>
      </c>
      <c r="AB18" s="165" t="str">
        <f t="shared" si="4"/>
        <v>II</v>
      </c>
      <c r="AC18" s="166" t="str">
        <f t="shared" si="5"/>
        <v>Corregir y adoptar medidas de control de inmediato. Sin embargo suspenda actividades si el nivel de riesgo está por encima o igual de 360.</v>
      </c>
      <c r="AD18" s="166" t="str">
        <f t="shared" si="6"/>
        <v>No aceptable o aceptable con control específico</v>
      </c>
      <c r="AE18" s="158" t="s">
        <v>545</v>
      </c>
      <c r="AF18" s="158" t="s">
        <v>34</v>
      </c>
      <c r="AG18" s="158" t="s">
        <v>34</v>
      </c>
      <c r="AH18" s="168" t="s">
        <v>325</v>
      </c>
      <c r="AI18" s="168" t="s">
        <v>326</v>
      </c>
      <c r="AJ18" s="161" t="s">
        <v>34</v>
      </c>
      <c r="AK18" s="161" t="s">
        <v>35</v>
      </c>
      <c r="AL18" s="109"/>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95.25" customHeight="1" x14ac:dyDescent="0.35">
      <c r="B19" s="264"/>
      <c r="C19" s="264"/>
      <c r="D19" s="264"/>
      <c r="E19" s="270"/>
      <c r="F19" s="270"/>
      <c r="G19" s="31" t="s">
        <v>33</v>
      </c>
      <c r="H19" s="302" t="s">
        <v>45</v>
      </c>
      <c r="I19" s="168" t="s">
        <v>65</v>
      </c>
      <c r="J19" s="168" t="s">
        <v>418</v>
      </c>
      <c r="K19" s="168" t="s">
        <v>66</v>
      </c>
      <c r="L19" s="172">
        <v>1</v>
      </c>
      <c r="M19" s="172">
        <v>3</v>
      </c>
      <c r="N19" s="172">
        <v>0</v>
      </c>
      <c r="O19" s="172">
        <f t="shared" si="20"/>
        <v>4</v>
      </c>
      <c r="P19" s="168" t="s">
        <v>412</v>
      </c>
      <c r="Q19" s="161">
        <v>8</v>
      </c>
      <c r="R19" s="158" t="s">
        <v>202</v>
      </c>
      <c r="S19" s="168" t="s">
        <v>413</v>
      </c>
      <c r="T19" s="158" t="s">
        <v>449</v>
      </c>
      <c r="U19" s="162">
        <v>2</v>
      </c>
      <c r="V19" s="162">
        <v>3</v>
      </c>
      <c r="W19" s="162">
        <f t="shared" si="0"/>
        <v>6</v>
      </c>
      <c r="X19" s="163" t="str">
        <f t="shared" si="1"/>
        <v>M</v>
      </c>
      <c r="Y19" s="166" t="str">
        <f t="shared" si="2"/>
        <v>Situación deficiente con exposición esporádica, o bien situación mejorable con exposición continuada o frecuente. Es posible que suceda el daño alguna vez.</v>
      </c>
      <c r="Z19" s="162">
        <v>10</v>
      </c>
      <c r="AA19" s="162">
        <f t="shared" si="3"/>
        <v>60</v>
      </c>
      <c r="AB19" s="165" t="str">
        <f t="shared" si="4"/>
        <v>III</v>
      </c>
      <c r="AC19" s="166" t="str">
        <f t="shared" si="5"/>
        <v>Mejorar si es posible. Sería conveniente justificar la intervención y su rentabilidad.</v>
      </c>
      <c r="AD19" s="166" t="str">
        <f t="shared" si="6"/>
        <v>Aceptable</v>
      </c>
      <c r="AE19" s="158" t="s">
        <v>67</v>
      </c>
      <c r="AF19" s="161" t="s">
        <v>34</v>
      </c>
      <c r="AG19" s="161" t="s">
        <v>34</v>
      </c>
      <c r="AH19" s="168" t="s">
        <v>414</v>
      </c>
      <c r="AI19" s="168" t="s">
        <v>415</v>
      </c>
      <c r="AJ19" s="161" t="s">
        <v>34</v>
      </c>
      <c r="AK19" s="161" t="s">
        <v>35</v>
      </c>
      <c r="AL19" s="109"/>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95.25" customHeight="1" x14ac:dyDescent="0.35">
      <c r="B20" s="264"/>
      <c r="C20" s="264"/>
      <c r="D20" s="264"/>
      <c r="E20" s="270"/>
      <c r="F20" s="270"/>
      <c r="G20" s="31" t="s">
        <v>33</v>
      </c>
      <c r="H20" s="303"/>
      <c r="I20" s="168" t="s">
        <v>48</v>
      </c>
      <c r="J20" s="168" t="s">
        <v>427</v>
      </c>
      <c r="K20" s="168" t="s">
        <v>400</v>
      </c>
      <c r="L20" s="172">
        <v>1</v>
      </c>
      <c r="M20" s="172">
        <v>3</v>
      </c>
      <c r="N20" s="172">
        <v>0</v>
      </c>
      <c r="O20" s="172">
        <f>SUM(L20:N20)</f>
        <v>4</v>
      </c>
      <c r="P20" s="168" t="s">
        <v>417</v>
      </c>
      <c r="Q20" s="161">
        <v>1</v>
      </c>
      <c r="R20" s="168" t="s">
        <v>202</v>
      </c>
      <c r="S20" s="158" t="s">
        <v>440</v>
      </c>
      <c r="T20" s="168" t="s">
        <v>450</v>
      </c>
      <c r="U20" s="162">
        <v>2</v>
      </c>
      <c r="V20" s="162">
        <v>3</v>
      </c>
      <c r="W20" s="162">
        <f>V20*U20</f>
        <v>6</v>
      </c>
      <c r="X20" s="163" t="str">
        <f>+IF(AND(U20*V20&gt;=24,U20*V20&lt;=40),"MA",IF(AND(U20*V20&gt;=10,U20*V20&lt;=20),"A",IF(AND(U20*V20&gt;=6,U20*V20&lt;=8),"M",IF(AND(U20*V20&gt;=0,U20*V20&lt;=4),"B",""))))</f>
        <v>M</v>
      </c>
      <c r="Y20" s="166" t="str">
        <f>+IF(X20="MA","Situación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162">
        <v>10</v>
      </c>
      <c r="AA20" s="162">
        <f>W20*Z20</f>
        <v>60</v>
      </c>
      <c r="AB20" s="165" t="str">
        <f t="shared" si="4"/>
        <v>III</v>
      </c>
      <c r="AC20" s="166" t="str">
        <f>+IF(AB20="I","Situación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166" t="str">
        <f>+IF(AB20="I","No aceptable",IF(AB20="II","No aceptable o aceptable con control específico",IF(AB20="III","Aceptable",IF(AB20="IV","Aceptable",""))))</f>
        <v>Aceptable</v>
      </c>
      <c r="AE20" s="166" t="s">
        <v>620</v>
      </c>
      <c r="AF20" s="158" t="s">
        <v>34</v>
      </c>
      <c r="AG20" s="158" t="s">
        <v>34</v>
      </c>
      <c r="AH20" s="168" t="s">
        <v>69</v>
      </c>
      <c r="AI20" s="168" t="s">
        <v>411</v>
      </c>
      <c r="AJ20" s="158" t="s">
        <v>34</v>
      </c>
      <c r="AK20" s="161" t="s">
        <v>35</v>
      </c>
      <c r="AL20" s="109"/>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95.25" customHeight="1" x14ac:dyDescent="0.35">
      <c r="B21" s="264"/>
      <c r="C21" s="264"/>
      <c r="D21" s="264"/>
      <c r="E21" s="270"/>
      <c r="F21" s="270"/>
      <c r="G21" s="31" t="s">
        <v>33</v>
      </c>
      <c r="H21" s="303"/>
      <c r="I21" s="168" t="s">
        <v>65</v>
      </c>
      <c r="J21" s="168" t="s">
        <v>416</v>
      </c>
      <c r="K21" s="168" t="s">
        <v>400</v>
      </c>
      <c r="L21" s="172">
        <v>1</v>
      </c>
      <c r="M21" s="172">
        <v>3</v>
      </c>
      <c r="N21" s="172">
        <v>0</v>
      </c>
      <c r="O21" s="172">
        <f t="shared" si="20"/>
        <v>4</v>
      </c>
      <c r="P21" s="168" t="s">
        <v>417</v>
      </c>
      <c r="Q21" s="161">
        <v>1</v>
      </c>
      <c r="R21" s="168" t="s">
        <v>419</v>
      </c>
      <c r="S21" s="168" t="s">
        <v>642</v>
      </c>
      <c r="T21" s="158" t="s">
        <v>445</v>
      </c>
      <c r="U21" s="162">
        <v>6</v>
      </c>
      <c r="V21" s="162">
        <v>2</v>
      </c>
      <c r="W21" s="162">
        <f t="shared" si="0"/>
        <v>12</v>
      </c>
      <c r="X21" s="163" t="str">
        <f t="shared" si="1"/>
        <v>A</v>
      </c>
      <c r="Y21" s="166" t="str">
        <f t="shared" si="2"/>
        <v>Situación deficiente con exposición frecuente u ocasional, o bien situación muy deficiente con exposición ocasional o esporádica. La materialización de Riesgo es posible que suceda varias veces en la vida laboral</v>
      </c>
      <c r="Z21" s="162">
        <v>10</v>
      </c>
      <c r="AA21" s="162">
        <f t="shared" si="3"/>
        <v>120</v>
      </c>
      <c r="AB21" s="165" t="str">
        <f t="shared" si="4"/>
        <v>III</v>
      </c>
      <c r="AC21" s="166" t="str">
        <f t="shared" si="5"/>
        <v>Mejorar si es posible. Sería conveniente justificar la intervención y su rentabilidad.</v>
      </c>
      <c r="AD21" s="166" t="str">
        <f t="shared" si="6"/>
        <v>Aceptable</v>
      </c>
      <c r="AE21" s="158" t="s">
        <v>128</v>
      </c>
      <c r="AF21" s="158" t="s">
        <v>34</v>
      </c>
      <c r="AG21" s="158" t="s">
        <v>202</v>
      </c>
      <c r="AH21" s="168" t="s">
        <v>420</v>
      </c>
      <c r="AI21" s="168" t="s">
        <v>421</v>
      </c>
      <c r="AJ21" s="161" t="s">
        <v>34</v>
      </c>
      <c r="AK21" s="161" t="s">
        <v>35</v>
      </c>
      <c r="AL21" s="109"/>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95.25" customHeight="1" x14ac:dyDescent="0.35">
      <c r="B22" s="264"/>
      <c r="C22" s="264"/>
      <c r="D22" s="264"/>
      <c r="E22" s="270"/>
      <c r="F22" s="270"/>
      <c r="G22" s="31"/>
      <c r="H22" s="303"/>
      <c r="I22" s="168" t="s">
        <v>274</v>
      </c>
      <c r="J22" s="168" t="s">
        <v>407</v>
      </c>
      <c r="K22" s="168" t="s">
        <v>405</v>
      </c>
      <c r="L22" s="172">
        <v>1</v>
      </c>
      <c r="M22" s="172">
        <v>3</v>
      </c>
      <c r="N22" s="172">
        <v>0</v>
      </c>
      <c r="O22" s="172">
        <f t="shared" ref="O22" si="21">SUM(L22:N22)</f>
        <v>4</v>
      </c>
      <c r="P22" s="168" t="s">
        <v>406</v>
      </c>
      <c r="Q22" s="161">
        <v>2</v>
      </c>
      <c r="R22" s="158" t="s">
        <v>202</v>
      </c>
      <c r="S22" s="168" t="s">
        <v>452</v>
      </c>
      <c r="T22" s="158" t="s">
        <v>454</v>
      </c>
      <c r="U22" s="162">
        <v>6</v>
      </c>
      <c r="V22" s="162">
        <v>2</v>
      </c>
      <c r="W22" s="162">
        <f t="shared" ref="W22" si="22">V22*U22</f>
        <v>12</v>
      </c>
      <c r="X22" s="163" t="str">
        <f t="shared" ref="X22" si="23">+IF(AND(U22*V22&gt;=24,U22*V22&lt;=40),"MA",IF(AND(U22*V22&gt;=10,U22*V22&lt;=20),"A",IF(AND(U22*V22&gt;=6,U22*V22&lt;=8),"M",IF(AND(U22*V22&gt;=0,U22*V22&lt;=4),"B",""))))</f>
        <v>A</v>
      </c>
      <c r="Y22" s="166" t="str">
        <f t="shared" ref="Y22" si="24">+IF(X22="MA","Situación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2" s="162">
        <v>10</v>
      </c>
      <c r="AA22" s="162">
        <f t="shared" ref="AA22" si="25">W22*Z22</f>
        <v>120</v>
      </c>
      <c r="AB22" s="165" t="str">
        <f t="shared" ref="AB22" si="26">+IF(AND(U22*V22*Z22&gt;=600,U22*V22*Z22&lt;=4000),"I",IF(AND(U22*V22*Z22&gt;=150,U22*V22*Z22&lt;=500),"II",IF(AND(U22*V22*Z22&gt;=40,U22*V22*Z22&lt;=120),"III",IF(AND(U22*V22*Z22&gt;=0,U22*V22*Z22&lt;=20),"IV",""))))</f>
        <v>III</v>
      </c>
      <c r="AC22" s="166" t="str">
        <f t="shared" ref="AC22" si="27">+IF(AB22="I","Situación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66" t="str">
        <f t="shared" ref="AD22" si="28">+IF(AB22="I","No aceptable",IF(AB22="II","No aceptable o aceptable con control específico",IF(AB22="III","Aceptable",IF(AB22="IV","Aceptable",""))))</f>
        <v>Aceptable</v>
      </c>
      <c r="AE22" s="158" t="s">
        <v>34</v>
      </c>
      <c r="AF22" s="158" t="s">
        <v>34</v>
      </c>
      <c r="AG22" s="158" t="s">
        <v>34</v>
      </c>
      <c r="AH22" s="168" t="s">
        <v>408</v>
      </c>
      <c r="AI22" s="158" t="s">
        <v>206</v>
      </c>
      <c r="AJ22" s="158" t="s">
        <v>34</v>
      </c>
      <c r="AK22" s="161" t="s">
        <v>35</v>
      </c>
      <c r="AL22" s="109"/>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95.25" customHeight="1" x14ac:dyDescent="0.35">
      <c r="B23" s="264"/>
      <c r="C23" s="264"/>
      <c r="D23" s="264"/>
      <c r="E23" s="270"/>
      <c r="F23" s="270"/>
      <c r="G23" s="31" t="s">
        <v>33</v>
      </c>
      <c r="H23" s="304"/>
      <c r="I23" s="168" t="s">
        <v>430</v>
      </c>
      <c r="J23" s="168" t="s">
        <v>429</v>
      </c>
      <c r="K23" s="168" t="s">
        <v>428</v>
      </c>
      <c r="L23" s="172">
        <v>1</v>
      </c>
      <c r="M23" s="172">
        <v>3</v>
      </c>
      <c r="N23" s="172">
        <v>0</v>
      </c>
      <c r="O23" s="172">
        <f t="shared" si="20"/>
        <v>4</v>
      </c>
      <c r="P23" s="168" t="s">
        <v>431</v>
      </c>
      <c r="Q23" s="161">
        <v>2</v>
      </c>
      <c r="R23" s="168" t="s">
        <v>432</v>
      </c>
      <c r="S23" s="168" t="s">
        <v>433</v>
      </c>
      <c r="T23" s="168" t="s">
        <v>434</v>
      </c>
      <c r="U23" s="162">
        <v>6</v>
      </c>
      <c r="V23" s="162">
        <v>2</v>
      </c>
      <c r="W23" s="162">
        <f t="shared" si="0"/>
        <v>12</v>
      </c>
      <c r="X23" s="163" t="str">
        <f t="shared" si="1"/>
        <v>A</v>
      </c>
      <c r="Y23" s="166" t="str">
        <f t="shared" si="2"/>
        <v>Situación deficiente con exposición frecuente u ocasional, o bien situación muy deficiente con exposición ocasional o esporádica. La materialización de Riesgo es posible que suceda varias veces en la vida laboral</v>
      </c>
      <c r="Z23" s="162">
        <v>25</v>
      </c>
      <c r="AA23" s="162">
        <f t="shared" si="3"/>
        <v>300</v>
      </c>
      <c r="AB23" s="165" t="str">
        <f t="shared" si="4"/>
        <v>II</v>
      </c>
      <c r="AC23" s="166" t="str">
        <f t="shared" si="5"/>
        <v>Corregir y adoptar medidas de control de inmediato. Sin embargo suspenda actividades si el nivel de riesgo está por encima o igual de 360.</v>
      </c>
      <c r="AD23" s="166" t="str">
        <f t="shared" si="6"/>
        <v>No aceptable o aceptable con control específico</v>
      </c>
      <c r="AE23" s="166" t="s">
        <v>640</v>
      </c>
      <c r="AF23" s="166" t="s">
        <v>34</v>
      </c>
      <c r="AG23" s="166" t="s">
        <v>34</v>
      </c>
      <c r="AH23" s="168" t="s">
        <v>435</v>
      </c>
      <c r="AI23" s="168" t="s">
        <v>436</v>
      </c>
      <c r="AJ23" s="168" t="s">
        <v>141</v>
      </c>
      <c r="AK23" s="161" t="s">
        <v>35</v>
      </c>
      <c r="AL23" s="109"/>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46" customFormat="1" ht="95.25" customHeight="1" x14ac:dyDescent="0.35">
      <c r="B24" s="265"/>
      <c r="C24" s="265"/>
      <c r="D24" s="265"/>
      <c r="E24" s="271"/>
      <c r="F24" s="271"/>
      <c r="G24" s="31" t="s">
        <v>33</v>
      </c>
      <c r="H24" s="168" t="s">
        <v>72</v>
      </c>
      <c r="I24" s="168" t="s">
        <v>398</v>
      </c>
      <c r="J24" s="168" t="s">
        <v>399</v>
      </c>
      <c r="K24" s="168" t="s">
        <v>400</v>
      </c>
      <c r="L24" s="172">
        <v>1</v>
      </c>
      <c r="M24" s="172">
        <v>3</v>
      </c>
      <c r="N24" s="172">
        <v>0</v>
      </c>
      <c r="O24" s="172">
        <f t="shared" si="20"/>
        <v>4</v>
      </c>
      <c r="P24" s="168" t="s">
        <v>401</v>
      </c>
      <c r="Q24" s="161">
        <v>8</v>
      </c>
      <c r="R24" s="168" t="s">
        <v>402</v>
      </c>
      <c r="S24" s="168" t="s">
        <v>403</v>
      </c>
      <c r="T24" s="158" t="s">
        <v>469</v>
      </c>
      <c r="U24" s="162">
        <v>2</v>
      </c>
      <c r="V24" s="162">
        <v>4</v>
      </c>
      <c r="W24" s="162">
        <f t="shared" si="0"/>
        <v>8</v>
      </c>
      <c r="X24" s="163" t="str">
        <f t="shared" si="1"/>
        <v>M</v>
      </c>
      <c r="Y24" s="166" t="str">
        <f t="shared" si="2"/>
        <v>Situación deficiente con exposición esporádica, o bien situación mejorable con exposición continuada o frecuente. Es posible que suceda el daño alguna vez.</v>
      </c>
      <c r="Z24" s="162">
        <v>10</v>
      </c>
      <c r="AA24" s="162">
        <f t="shared" si="3"/>
        <v>80</v>
      </c>
      <c r="AB24" s="165" t="str">
        <f t="shared" si="4"/>
        <v>III</v>
      </c>
      <c r="AC24" s="166" t="str">
        <f t="shared" si="5"/>
        <v>Mejorar si es posible. Sería conveniente justificar la intervención y su rentabilidad.</v>
      </c>
      <c r="AD24" s="166" t="str">
        <f t="shared" si="6"/>
        <v>Aceptable</v>
      </c>
      <c r="AE24" s="166" t="s">
        <v>623</v>
      </c>
      <c r="AF24" s="161" t="s">
        <v>34</v>
      </c>
      <c r="AG24" s="161" t="s">
        <v>34</v>
      </c>
      <c r="AH24" s="168" t="s">
        <v>73</v>
      </c>
      <c r="AI24" s="168" t="s">
        <v>404</v>
      </c>
      <c r="AJ24" s="161" t="s">
        <v>34</v>
      </c>
      <c r="AK24" s="161" t="s">
        <v>624</v>
      </c>
      <c r="AL24" s="130"/>
    </row>
    <row r="25" spans="2:64" ht="63" customHeight="1" x14ac:dyDescent="0.2">
      <c r="AI25" s="85"/>
    </row>
    <row r="26" spans="2:64" ht="63" customHeight="1" x14ac:dyDescent="0.2">
      <c r="AI26" s="85"/>
    </row>
  </sheetData>
  <mergeCells count="45">
    <mergeCell ref="AK9:AK10"/>
    <mergeCell ref="AA9:AA10"/>
    <mergeCell ref="AB9:AB10"/>
    <mergeCell ref="AC9:AC10"/>
    <mergeCell ref="AD9:AD10"/>
    <mergeCell ref="AJ9:AJ10"/>
    <mergeCell ref="AG9:AG10"/>
    <mergeCell ref="AH9:AH10"/>
    <mergeCell ref="AI9:AI10"/>
    <mergeCell ref="AE9:AE10"/>
    <mergeCell ref="AF9:AF10"/>
    <mergeCell ref="Z9:Z10"/>
    <mergeCell ref="B11:B24"/>
    <mergeCell ref="C11:C24"/>
    <mergeCell ref="D11:D24"/>
    <mergeCell ref="E11:E24"/>
    <mergeCell ref="F11:F24"/>
    <mergeCell ref="H19:H23"/>
    <mergeCell ref="G9:G10"/>
    <mergeCell ref="W9:W10"/>
    <mergeCell ref="X9:X10"/>
    <mergeCell ref="Y9:Y10"/>
    <mergeCell ref="H9:J9"/>
    <mergeCell ref="K9:K10"/>
    <mergeCell ref="L9:O9"/>
    <mergeCell ref="P9:P10"/>
    <mergeCell ref="Q9:Q10"/>
    <mergeCell ref="R9:T9"/>
    <mergeCell ref="H17:H18"/>
    <mergeCell ref="U9:U10"/>
    <mergeCell ref="V9:V10"/>
    <mergeCell ref="H13:H15"/>
    <mergeCell ref="H11:H12"/>
    <mergeCell ref="B9:B10"/>
    <mergeCell ref="C9:C10"/>
    <mergeCell ref="D9:D10"/>
    <mergeCell ref="E9:E10"/>
    <mergeCell ref="F9:F10"/>
    <mergeCell ref="B5:T5"/>
    <mergeCell ref="U5:AK5"/>
    <mergeCell ref="B7:T8"/>
    <mergeCell ref="U7:AC8"/>
    <mergeCell ref="AD7:AD8"/>
    <mergeCell ref="AE7:AK7"/>
    <mergeCell ref="AE8:AK8"/>
  </mergeCells>
  <conditionalFormatting sqref="AB747:AF747 AE579:AF579 AE567:AF567 AE299:AF299 AE67:AF67 AE65:AF65 AE56:AF56 AE54:AE55 AE57:AE64 AE66 AE39:AF39 AE27:AF27 AE42:AF42 AE53:AF53 AE28:AE38 AE40:AE41 AE43:AE52 AB115:AF115 AB100:AF100 AB94:AF97 AB85:AF85 AB79:AF82 AB70:AF70 AB68:AE69 AB71:AE78 AB83:AE84 AB86:AE93 AB98:AE99 AB109:AF112 AB101:AE108 AB113:AE114 AB127:AF128 AB116:AE126 AB130:AF130 AB129:AE129 AB140:AF141 AB131:AE139 AB143:AF143 AB142:AE142 AB155:AF156 AB144:AE154 AB158:AF158 AB157:AE157 AB159:AE168 AF154 AF168:AF169 AE171:AF171 AE169:AE170 AE172:AE181 AF181 AE182:AF183 AE185:AF185 AE184 AE186:AE195 AF195 AE196:AF197 AE199:AF199 AE198 AE200:AE209 AF209 AE210:AF211 AE213:AF213 AE212 AE214:AE223 AF223 AB169:AD223 AB224:AF296 AE311:AF312 AE314:AF314 AE313 AE315:AE324 AF324 AB325:AF325 AE326:AF564 AE565:AE566 AE568:AE578 AB326:AD579 AB580:AF665 AB742:AF742 AB677:AF678 AB668:AF668 AB666:AE667 AB669:AE676 AB680:AF739 AB679:AE679 AB740:AE741 AB743:AE746 AB751:AF752 AB748:AE750 AB754:AF814 AB753:AE753 AB297:AE298 AE300:AE310 AB299:AD324 AB24:AD67 AE25:AE26 AB15:AD15 AB11:AD12 AB19:AD19 AB20:AB23">
    <cfRule type="cellIs" dxfId="1852" priority="142" stopIfTrue="1" operator="equal">
      <formula>"I"</formula>
    </cfRule>
    <cfRule type="cellIs" dxfId="1851" priority="143" stopIfTrue="1" operator="equal">
      <formula>"II"</formula>
    </cfRule>
    <cfRule type="cellIs" dxfId="1850" priority="144" stopIfTrue="1" operator="between">
      <formula>"III"</formula>
      <formula>"IV"</formula>
    </cfRule>
  </conditionalFormatting>
  <conditionalFormatting sqref="AD747:AF747 AE579:AF579 AE567:AF567 AD299:AF299 AD297:AE298 AD300:AE311 AD115:AF115 AD100:AF100 AD94:AF97 AD85:AF85 AD67:AF67 AD65:AF65 AD56:AF56 AD39:AF39 AD27:AF27 AD28:AE38 AD42:AF42 AD40:AE41 AD53:AF53 AD43:AE52 AD54:AE55 AD57:AE64 AD66:AE66 AD79:AF82 AD70:AF70 AD68:AE69 AD71:AE78 AD83:AE84 AD86:AE93 AD98:AE99 AD109:AF112 AD101:AE108 AD113:AE114 AD127:AF128 AD116:AE126 AD130:AF130 AD129:AE129 AD140:AF141 AD131:AE139 AD143:AF143 AD142:AE142 AD155:AF156 AD144:AE154 AD158:AF158 AD157:AE157 AD159:AE168 AF154 AF168:AF169 AE171:AF171 AE169:AE170 AE172:AE181 AF181 AE182:AF183 AE185:AF185 AE184 AE186:AE195 AF195 AE196:AF197 AE199:AF199 AE198 AE200:AE209 AF209 AE210:AF211 AE213:AF213 AE212 AE214:AE223 AF223 AD169:AD223 AD224:AF296 AF311:AF312 AE314:AF314 AE312:AE313 AE315:AE324 AF324 AD312:AD324 AD325:AF325 AE326:AF564 AE565:AE566 AE568:AE578 AD326:AD579 AD580:AF665 AD742:AF742 AD677:AF678 AD668:AF668 AD666:AE667 AD669:AE676 AD680:AF739 AD679:AE679 AD740:AE741 AD743:AE746 AD751:AF752 AD748:AE750 AD754:AF814 AD753:AE753 AD25:AE26 AD15 AD11:AD12 AD24 AD19">
    <cfRule type="cellIs" dxfId="1849" priority="140" stopIfTrue="1" operator="equal">
      <formula>"Aceptable"</formula>
    </cfRule>
    <cfRule type="cellIs" dxfId="1848" priority="141" stopIfTrue="1" operator="equal">
      <formula>"No aceptable"</formula>
    </cfRule>
  </conditionalFormatting>
  <conditionalFormatting sqref="AD24:AD814 AD19 AD15 AD11:AD12">
    <cfRule type="containsText" dxfId="1847" priority="135" stopIfTrue="1" operator="containsText" text="No aceptable o aceptable con control específico">
      <formula>NOT(ISERROR(SEARCH("No aceptable o aceptable con control específico",AD11)))</formula>
    </cfRule>
    <cfRule type="containsText" dxfId="1846" priority="138" stopIfTrue="1" operator="containsText" text="No aceptable">
      <formula>NOT(ISERROR(SEARCH("No aceptable",AD11)))</formula>
    </cfRule>
    <cfRule type="containsText" dxfId="1845" priority="139" stopIfTrue="1" operator="containsText" text="No Aceptable o aceptable con control específico">
      <formula>NOT(ISERROR(SEARCH("No Aceptable o aceptable con control específico",AD11)))</formula>
    </cfRule>
  </conditionalFormatting>
  <conditionalFormatting sqref="AD15">
    <cfRule type="containsText" dxfId="1844" priority="136" stopIfTrue="1" operator="containsText" text="No aceptable">
      <formula>NOT(ISERROR(SEARCH("No aceptable",AD15)))</formula>
    </cfRule>
    <cfRule type="containsText" dxfId="1843" priority="137" stopIfTrue="1" operator="containsText" text="No Aceptable o aceptable con control específico">
      <formula>NOT(ISERROR(SEARCH("No Aceptable o aceptable con control específico",AD15)))</formula>
    </cfRule>
  </conditionalFormatting>
  <conditionalFormatting sqref="AD21:AD23">
    <cfRule type="cellIs" dxfId="1842" priority="130" stopIfTrue="1" operator="equal">
      <formula>"Aceptable"</formula>
    </cfRule>
    <cfRule type="cellIs" dxfId="1841" priority="131" stopIfTrue="1" operator="equal">
      <formula>"No aceptable"</formula>
    </cfRule>
  </conditionalFormatting>
  <conditionalFormatting sqref="AD21:AD23">
    <cfRule type="containsText" dxfId="1840" priority="127" stopIfTrue="1" operator="containsText" text="No aceptable o aceptable con control específico">
      <formula>NOT(ISERROR(SEARCH("No aceptable o aceptable con control específico",AD21)))</formula>
    </cfRule>
    <cfRule type="containsText" dxfId="1839" priority="128" stopIfTrue="1" operator="containsText" text="No aceptable">
      <formula>NOT(ISERROR(SEARCH("No aceptable",AD21)))</formula>
    </cfRule>
    <cfRule type="containsText" dxfId="1838" priority="129" stopIfTrue="1" operator="containsText" text="No Aceptable o aceptable con control específico">
      <formula>NOT(ISERROR(SEARCH("No Aceptable o aceptable con control específico",AD21)))</formula>
    </cfRule>
  </conditionalFormatting>
  <conditionalFormatting sqref="AD20">
    <cfRule type="cellIs" dxfId="1837" priority="122" stopIfTrue="1" operator="equal">
      <formula>"Aceptable"</formula>
    </cfRule>
    <cfRule type="cellIs" dxfId="1836" priority="123" stopIfTrue="1" operator="equal">
      <formula>"No aceptable"</formula>
    </cfRule>
  </conditionalFormatting>
  <conditionalFormatting sqref="AD20">
    <cfRule type="containsText" dxfId="1835" priority="119" stopIfTrue="1" operator="containsText" text="No aceptable o aceptable con control específico">
      <formula>NOT(ISERROR(SEARCH("No aceptable o aceptable con control específico",AD20)))</formula>
    </cfRule>
    <cfRule type="containsText" dxfId="1834" priority="120" stopIfTrue="1" operator="containsText" text="No aceptable">
      <formula>NOT(ISERROR(SEARCH("No aceptable",AD20)))</formula>
    </cfRule>
    <cfRule type="containsText" dxfId="1833" priority="121" stopIfTrue="1" operator="containsText" text="No Aceptable o aceptable con control específico">
      <formula>NOT(ISERROR(SEARCH("No Aceptable o aceptable con control específico",AD20)))</formula>
    </cfRule>
  </conditionalFormatting>
  <conditionalFormatting sqref="AE13">
    <cfRule type="cellIs" dxfId="1832" priority="111" stopIfTrue="1" operator="equal">
      <formula>"I"</formula>
    </cfRule>
    <cfRule type="cellIs" dxfId="1831" priority="112" stopIfTrue="1" operator="equal">
      <formula>"II"</formula>
    </cfRule>
    <cfRule type="cellIs" dxfId="1830" priority="113" stopIfTrue="1" operator="between">
      <formula>"III"</formula>
      <formula>"IV"</formula>
    </cfRule>
  </conditionalFormatting>
  <conditionalFormatting sqref="AE13">
    <cfRule type="cellIs" dxfId="1829" priority="109" stopIfTrue="1" operator="equal">
      <formula>"Aceptable"</formula>
    </cfRule>
    <cfRule type="cellIs" dxfId="1828" priority="110" stopIfTrue="1" operator="equal">
      <formula>"No aceptable"</formula>
    </cfRule>
  </conditionalFormatting>
  <conditionalFormatting sqref="AB13:AD13">
    <cfRule type="cellIs" dxfId="1827" priority="106" stopIfTrue="1" operator="equal">
      <formula>"I"</formula>
    </cfRule>
    <cfRule type="cellIs" dxfId="1826" priority="107" stopIfTrue="1" operator="equal">
      <formula>"II"</formula>
    </cfRule>
    <cfRule type="cellIs" dxfId="1825" priority="108" stopIfTrue="1" operator="between">
      <formula>"III"</formula>
      <formula>"IV"</formula>
    </cfRule>
  </conditionalFormatting>
  <conditionalFormatting sqref="AD13">
    <cfRule type="cellIs" dxfId="1824" priority="104" stopIfTrue="1" operator="equal">
      <formula>"Aceptable"</formula>
    </cfRule>
    <cfRule type="cellIs" dxfId="1823" priority="105" stopIfTrue="1" operator="equal">
      <formula>"No aceptable"</formula>
    </cfRule>
  </conditionalFormatting>
  <conditionalFormatting sqref="AD13">
    <cfRule type="containsText" dxfId="1822" priority="99" stopIfTrue="1" operator="containsText" text="No aceptable o aceptable con control específico">
      <formula>NOT(ISERROR(SEARCH("No aceptable o aceptable con control específico",AD13)))</formula>
    </cfRule>
    <cfRule type="containsText" dxfId="1821" priority="102" stopIfTrue="1" operator="containsText" text="No aceptable">
      <formula>NOT(ISERROR(SEARCH("No aceptable",AD13)))</formula>
    </cfRule>
    <cfRule type="containsText" dxfId="1820" priority="103" stopIfTrue="1" operator="containsText" text="No Aceptable o aceptable con control específico">
      <formula>NOT(ISERROR(SEARCH("No Aceptable o aceptable con control específico",AD13)))</formula>
    </cfRule>
  </conditionalFormatting>
  <conditionalFormatting sqref="AD13">
    <cfRule type="containsText" dxfId="1819" priority="100" stopIfTrue="1" operator="containsText" text="No aceptable">
      <formula>NOT(ISERROR(SEARCH("No aceptable",AD13)))</formula>
    </cfRule>
    <cfRule type="containsText" dxfId="1818" priority="101" stopIfTrue="1" operator="containsText" text="No Aceptable o aceptable con control específico">
      <formula>NOT(ISERROR(SEARCH("No Aceptable o aceptable con control específico",AD13)))</formula>
    </cfRule>
  </conditionalFormatting>
  <conditionalFormatting sqref="AE11:AE12">
    <cfRule type="cellIs" dxfId="1817" priority="96" stopIfTrue="1" operator="equal">
      <formula>"I"</formula>
    </cfRule>
    <cfRule type="cellIs" dxfId="1816" priority="97" stopIfTrue="1" operator="equal">
      <formula>"II"</formula>
    </cfRule>
    <cfRule type="cellIs" dxfId="1815" priority="98" stopIfTrue="1" operator="between">
      <formula>"III"</formula>
      <formula>"IV"</formula>
    </cfRule>
  </conditionalFormatting>
  <conditionalFormatting sqref="AE11:AE12">
    <cfRule type="cellIs" dxfId="1814" priority="94" stopIfTrue="1" operator="equal">
      <formula>"Aceptable"</formula>
    </cfRule>
    <cfRule type="cellIs" dxfId="1813" priority="95" stopIfTrue="1" operator="equal">
      <formula>"No aceptable"</formula>
    </cfRule>
  </conditionalFormatting>
  <conditionalFormatting sqref="AE19">
    <cfRule type="cellIs" dxfId="1812" priority="91" stopIfTrue="1" operator="equal">
      <formula>"I"</formula>
    </cfRule>
    <cfRule type="cellIs" dxfId="1811" priority="92" stopIfTrue="1" operator="equal">
      <formula>"II"</formula>
    </cfRule>
    <cfRule type="cellIs" dxfId="1810" priority="93" stopIfTrue="1" operator="between">
      <formula>"III"</formula>
      <formula>"IV"</formula>
    </cfRule>
  </conditionalFormatting>
  <conditionalFormatting sqref="AE19">
    <cfRule type="cellIs" dxfId="1809" priority="89" stopIfTrue="1" operator="equal">
      <formula>"Aceptable"</formula>
    </cfRule>
    <cfRule type="cellIs" dxfId="1808" priority="90" stopIfTrue="1" operator="equal">
      <formula>"No aceptable"</formula>
    </cfRule>
  </conditionalFormatting>
  <conditionalFormatting sqref="AE21">
    <cfRule type="cellIs" dxfId="1807" priority="77" stopIfTrue="1" operator="equal">
      <formula>"Aceptable"</formula>
    </cfRule>
    <cfRule type="cellIs" dxfId="1806" priority="78" stopIfTrue="1" operator="equal">
      <formula>"No aceptable"</formula>
    </cfRule>
  </conditionalFormatting>
  <conditionalFormatting sqref="AE22">
    <cfRule type="cellIs" dxfId="1805" priority="74" stopIfTrue="1" operator="equal">
      <formula>"I"</formula>
    </cfRule>
    <cfRule type="cellIs" dxfId="1804" priority="75" stopIfTrue="1" operator="equal">
      <formula>"II"</formula>
    </cfRule>
    <cfRule type="cellIs" dxfId="1803" priority="76" stopIfTrue="1" operator="between">
      <formula>"III"</formula>
      <formula>"IV"</formula>
    </cfRule>
  </conditionalFormatting>
  <conditionalFormatting sqref="AE22">
    <cfRule type="cellIs" dxfId="1802" priority="72" stopIfTrue="1" operator="equal">
      <formula>"Aceptable"</formula>
    </cfRule>
    <cfRule type="cellIs" dxfId="1801" priority="73" stopIfTrue="1" operator="equal">
      <formula>"No aceptable"</formula>
    </cfRule>
  </conditionalFormatting>
  <conditionalFormatting sqref="AE17">
    <cfRule type="cellIs" dxfId="1800" priority="59" stopIfTrue="1" operator="equal">
      <formula>"I"</formula>
    </cfRule>
    <cfRule type="cellIs" dxfId="1799" priority="60" stopIfTrue="1" operator="equal">
      <formula>"II"</formula>
    </cfRule>
    <cfRule type="cellIs" dxfId="1798" priority="61" stopIfTrue="1" operator="between">
      <formula>"III"</formula>
      <formula>"IV"</formula>
    </cfRule>
  </conditionalFormatting>
  <conditionalFormatting sqref="AE17">
    <cfRule type="cellIs" dxfId="1797" priority="57" stopIfTrue="1" operator="equal">
      <formula>"Aceptable"</formula>
    </cfRule>
    <cfRule type="cellIs" dxfId="1796" priority="58" stopIfTrue="1" operator="equal">
      <formula>"No aceptable"</formula>
    </cfRule>
  </conditionalFormatting>
  <conditionalFormatting sqref="AE18">
    <cfRule type="cellIs" dxfId="1795" priority="54" stopIfTrue="1" operator="equal">
      <formula>"I"</formula>
    </cfRule>
    <cfRule type="cellIs" dxfId="1794" priority="55" stopIfTrue="1" operator="equal">
      <formula>"II"</formula>
    </cfRule>
    <cfRule type="cellIs" dxfId="1793" priority="56" stopIfTrue="1" operator="between">
      <formula>"III"</formula>
      <formula>"IV"</formula>
    </cfRule>
  </conditionalFormatting>
  <conditionalFormatting sqref="AE18">
    <cfRule type="cellIs" dxfId="1792" priority="52" stopIfTrue="1" operator="equal">
      <formula>"Aceptable"</formula>
    </cfRule>
    <cfRule type="cellIs" dxfId="1791" priority="53" stopIfTrue="1" operator="equal">
      <formula>"No aceptable"</formula>
    </cfRule>
  </conditionalFormatting>
  <conditionalFormatting sqref="AB16:AD16">
    <cfRule type="cellIs" dxfId="1790" priority="49" stopIfTrue="1" operator="equal">
      <formula>"I"</formula>
    </cfRule>
    <cfRule type="cellIs" dxfId="1789" priority="50" stopIfTrue="1" operator="equal">
      <formula>"II"</formula>
    </cfRule>
    <cfRule type="cellIs" dxfId="1788" priority="51" stopIfTrue="1" operator="between">
      <formula>"III"</formula>
      <formula>"IV"</formula>
    </cfRule>
  </conditionalFormatting>
  <conditionalFormatting sqref="AD16">
    <cfRule type="cellIs" dxfId="1787" priority="47" stopIfTrue="1" operator="equal">
      <formula>"Aceptable"</formula>
    </cfRule>
    <cfRule type="cellIs" dxfId="1786" priority="48" stopIfTrue="1" operator="equal">
      <formula>"No aceptable"</formula>
    </cfRule>
  </conditionalFormatting>
  <conditionalFormatting sqref="AD16">
    <cfRule type="containsText" dxfId="1785" priority="44" stopIfTrue="1" operator="containsText" text="No aceptable o aceptable con control específico">
      <formula>NOT(ISERROR(SEARCH("No aceptable o aceptable con control específico",AD16)))</formula>
    </cfRule>
    <cfRule type="containsText" dxfId="1784" priority="45" stopIfTrue="1" operator="containsText" text="No aceptable">
      <formula>NOT(ISERROR(SEARCH("No aceptable",AD16)))</formula>
    </cfRule>
    <cfRule type="containsText" dxfId="1783" priority="46" stopIfTrue="1" operator="containsText" text="No Aceptable o aceptable con control específico">
      <formula>NOT(ISERROR(SEARCH("No Aceptable o aceptable con control específico",AD16)))</formula>
    </cfRule>
  </conditionalFormatting>
  <conditionalFormatting sqref="AB17:AD18">
    <cfRule type="cellIs" dxfId="1782" priority="41" stopIfTrue="1" operator="equal">
      <formula>"I"</formula>
    </cfRule>
    <cfRule type="cellIs" dxfId="1781" priority="42" stopIfTrue="1" operator="equal">
      <formula>"II"</formula>
    </cfRule>
    <cfRule type="cellIs" dxfId="1780" priority="43" stopIfTrue="1" operator="between">
      <formula>"III"</formula>
      <formula>"IV"</formula>
    </cfRule>
  </conditionalFormatting>
  <conditionalFormatting sqref="AD17:AD18">
    <cfRule type="cellIs" dxfId="1779" priority="39" stopIfTrue="1" operator="equal">
      <formula>"Aceptable"</formula>
    </cfRule>
    <cfRule type="cellIs" dxfId="1778" priority="40" stopIfTrue="1" operator="equal">
      <formula>"No aceptable"</formula>
    </cfRule>
  </conditionalFormatting>
  <conditionalFormatting sqref="AD17:AD18">
    <cfRule type="containsText" dxfId="1777" priority="36" stopIfTrue="1" operator="containsText" text="No aceptable o aceptable con control específico">
      <formula>NOT(ISERROR(SEARCH("No aceptable o aceptable con control específico",AD17)))</formula>
    </cfRule>
    <cfRule type="containsText" dxfId="1776" priority="37" stopIfTrue="1" operator="containsText" text="No aceptable">
      <formula>NOT(ISERROR(SEARCH("No aceptable",AD17)))</formula>
    </cfRule>
    <cfRule type="containsText" dxfId="1775" priority="38" stopIfTrue="1" operator="containsText" text="No Aceptable o aceptable con control específico">
      <formula>NOT(ISERROR(SEARCH("No Aceptable o aceptable con control específico",AD17)))</formula>
    </cfRule>
  </conditionalFormatting>
  <conditionalFormatting sqref="AB14:AC14">
    <cfRule type="cellIs" dxfId="1774" priority="33" stopIfTrue="1" operator="equal">
      <formula>"I"</formula>
    </cfRule>
    <cfRule type="cellIs" dxfId="1773" priority="34" stopIfTrue="1" operator="equal">
      <formula>"II"</formula>
    </cfRule>
    <cfRule type="cellIs" dxfId="1772" priority="35" stopIfTrue="1" operator="between">
      <formula>"III"</formula>
      <formula>"IV"</formula>
    </cfRule>
  </conditionalFormatting>
  <conditionalFormatting sqref="AD14">
    <cfRule type="cellIs" dxfId="1771" priority="30" stopIfTrue="1" operator="equal">
      <formula>"I"</formula>
    </cfRule>
    <cfRule type="cellIs" dxfId="1770" priority="31" stopIfTrue="1" operator="equal">
      <formula>"II"</formula>
    </cfRule>
    <cfRule type="cellIs" dxfId="1769" priority="32" stopIfTrue="1" operator="between">
      <formula>"III"</formula>
      <formula>"IV"</formula>
    </cfRule>
  </conditionalFormatting>
  <conditionalFormatting sqref="AD14">
    <cfRule type="cellIs" dxfId="1768" priority="28" stopIfTrue="1" operator="equal">
      <formula>"Aceptable"</formula>
    </cfRule>
    <cfRule type="cellIs" dxfId="1767" priority="29" stopIfTrue="1" operator="equal">
      <formula>"No aceptable"</formula>
    </cfRule>
  </conditionalFormatting>
  <conditionalFormatting sqref="AD14">
    <cfRule type="containsText" dxfId="1766" priority="25" stopIfTrue="1" operator="containsText" text="No aceptable o aceptable con control específico">
      <formula>NOT(ISERROR(SEARCH("No aceptable o aceptable con control específico",AD14)))</formula>
    </cfRule>
    <cfRule type="containsText" dxfId="1765" priority="26" stopIfTrue="1" operator="containsText" text="No aceptable">
      <formula>NOT(ISERROR(SEARCH("No aceptable",AD14)))</formula>
    </cfRule>
    <cfRule type="containsText" dxfId="1764" priority="27" stopIfTrue="1" operator="containsText" text="No Aceptable o aceptable con control específico">
      <formula>NOT(ISERROR(SEARCH("No Aceptable o aceptable con control específico",AD14)))</formula>
    </cfRule>
  </conditionalFormatting>
  <conditionalFormatting sqref="AD14">
    <cfRule type="containsText" dxfId="1763" priority="23" stopIfTrue="1" operator="containsText" text="No aceptable">
      <formula>NOT(ISERROR(SEARCH("No aceptable",AD14)))</formula>
    </cfRule>
    <cfRule type="containsText" dxfId="1762" priority="24" stopIfTrue="1" operator="containsText" text="No Aceptable o aceptable con control específico">
      <formula>NOT(ISERROR(SEARCH("No Aceptable o aceptable con control específico",AD14)))</formula>
    </cfRule>
  </conditionalFormatting>
  <conditionalFormatting sqref="AE20">
    <cfRule type="cellIs" dxfId="1761" priority="10" stopIfTrue="1" operator="equal">
      <formula>"I"</formula>
    </cfRule>
    <cfRule type="cellIs" dxfId="1760" priority="11" stopIfTrue="1" operator="equal">
      <formula>"II"</formula>
    </cfRule>
    <cfRule type="cellIs" dxfId="1759" priority="12" stopIfTrue="1" operator="between">
      <formula>"III"</formula>
      <formula>"IV"</formula>
    </cfRule>
  </conditionalFormatting>
  <conditionalFormatting sqref="AE20">
    <cfRule type="cellIs" dxfId="1758" priority="8" stopIfTrue="1" operator="equal">
      <formula>"Aceptable"</formula>
    </cfRule>
    <cfRule type="cellIs" dxfId="1757" priority="9" stopIfTrue="1" operator="equal">
      <formula>"No aceptable"</formula>
    </cfRule>
  </conditionalFormatting>
  <conditionalFormatting sqref="AE16">
    <cfRule type="cellIs" dxfId="1756" priority="15" stopIfTrue="1" operator="equal">
      <formula>"I"</formula>
    </cfRule>
    <cfRule type="cellIs" dxfId="1755" priority="16" stopIfTrue="1" operator="equal">
      <formula>"II"</formula>
    </cfRule>
    <cfRule type="cellIs" dxfId="1754" priority="17" stopIfTrue="1" operator="between">
      <formula>"III"</formula>
      <formula>"IV"</formula>
    </cfRule>
  </conditionalFormatting>
  <conditionalFormatting sqref="AE16">
    <cfRule type="cellIs" dxfId="1753" priority="13" stopIfTrue="1" operator="equal">
      <formula>"Aceptable"</formula>
    </cfRule>
    <cfRule type="cellIs" dxfId="1752" priority="14" stopIfTrue="1" operator="equal">
      <formula>"No aceptable"</formula>
    </cfRule>
  </conditionalFormatting>
  <conditionalFormatting sqref="AE24">
    <cfRule type="cellIs" dxfId="1751" priority="5" stopIfTrue="1" operator="equal">
      <formula>"I"</formula>
    </cfRule>
    <cfRule type="cellIs" dxfId="1750" priority="6" stopIfTrue="1" operator="equal">
      <formula>"II"</formula>
    </cfRule>
    <cfRule type="cellIs" dxfId="1749" priority="7" stopIfTrue="1" operator="between">
      <formula>"III"</formula>
      <formula>"IV"</formula>
    </cfRule>
  </conditionalFormatting>
  <conditionalFormatting sqref="AE24">
    <cfRule type="cellIs" dxfId="1748" priority="3" stopIfTrue="1" operator="equal">
      <formula>"Aceptable"</formula>
    </cfRule>
    <cfRule type="cellIs" dxfId="1747" priority="4" stopIfTrue="1" operator="equal">
      <formula>"No aceptable"</formula>
    </cfRule>
  </conditionalFormatting>
  <conditionalFormatting sqref="AE23">
    <cfRule type="cellIs" dxfId="1746" priority="1" stopIfTrue="1" operator="equal">
      <formula>"Aceptable"</formula>
    </cfRule>
    <cfRule type="cellIs" dxfId="1745"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20:Z23 Z16:Z18 Z14" xr:uid="{00000000-0002-0000-1300-000000000000}">
      <formula1>"100,60,25,10"</formula1>
    </dataValidation>
    <dataValidation type="list" allowBlank="1" showInputMessage="1" prompt="4 = Continua_x000a_3 = Frecuente_x000a_2 = Ocasional_x000a_1 = Esporádica" sqref="V20:V23 V16:V18 V14" xr:uid="{00000000-0002-0000-1300-000001000000}">
      <formula1>"4, 3, 2, 1"</formula1>
    </dataValidation>
    <dataValidation type="list" allowBlank="1" showInputMessage="1" showErrorMessage="1" prompt="10 = Muy Alto_x000a_6 = Alto_x000a_2 = Medio_x000a_0 = Bajo" sqref="U20:U23 U16:U18 U14" xr:uid="{00000000-0002-0000-1300-000002000000}">
      <formula1>"10, 6, 2, 0, "</formula1>
    </dataValidation>
    <dataValidation allowBlank="1" sqref="AA20:AA23 AA16:AA18 AA14" xr:uid="{00000000-0002-0000-1300-000003000000}"/>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B1:BL28"/>
  <sheetViews>
    <sheetView topLeftCell="Q15" zoomScaleNormal="100" workbookViewId="0">
      <selection activeCell="AG17" sqref="AG17"/>
    </sheetView>
  </sheetViews>
  <sheetFormatPr baseColWidth="10" defaultRowHeight="66" customHeight="1" x14ac:dyDescent="0.2"/>
  <cols>
    <col min="1" max="1" width="1.85546875" customWidth="1"/>
    <col min="2" max="2" width="4.7109375" customWidth="1"/>
    <col min="3" max="3" width="7.5703125" customWidth="1"/>
    <col min="4" max="4" width="6.42578125" customWidth="1"/>
    <col min="5" max="5" width="8.42578125" customWidth="1"/>
    <col min="6" max="6" width="20.7109375" customWidth="1"/>
    <col min="7" max="7" width="8.28515625" customWidth="1"/>
    <col min="8" max="8" width="14.7109375" customWidth="1"/>
    <col min="9" max="9" width="16.42578125" customWidth="1"/>
    <col min="10" max="10" width="15.5703125" customWidth="1"/>
    <col min="11" max="11" width="19.140625" customWidth="1"/>
    <col min="12" max="15" width="5.140625" customWidth="1"/>
    <col min="16" max="16" width="17.140625" customWidth="1"/>
    <col min="17" max="17" width="5.7109375" customWidth="1"/>
    <col min="18" max="18" width="15.140625" customWidth="1"/>
    <col min="19" max="19" width="12.140625" customWidth="1"/>
    <col min="20" max="20" width="14.7109375" customWidth="1"/>
    <col min="21" max="21" width="5" customWidth="1"/>
    <col min="22" max="22" width="5.42578125" customWidth="1"/>
    <col min="23" max="23" width="8.140625" customWidth="1"/>
    <col min="24" max="24" width="6.7109375" customWidth="1"/>
    <col min="25" max="25" width="12" customWidth="1"/>
    <col min="26" max="26" width="7.7109375" customWidth="1"/>
    <col min="27" max="27" width="8.140625" customWidth="1"/>
    <col min="28" max="28" width="7.28515625" customWidth="1"/>
    <col min="29" max="29" width="13.85546875" customWidth="1"/>
    <col min="30" max="30" width="12.7109375" customWidth="1"/>
    <col min="31" max="31" width="14" customWidth="1"/>
    <col min="32" max="32" width="12.42578125" customWidth="1"/>
    <col min="33" max="33" width="11.28515625" customWidth="1"/>
    <col min="34" max="34" width="16" customWidth="1"/>
    <col min="35" max="35" width="27.7109375" customWidth="1"/>
    <col min="36" max="36" width="11" customWidth="1"/>
    <col min="37" max="37" width="12.28515625" customWidth="1"/>
  </cols>
  <sheetData>
    <row r="1" spans="2:64" ht="42.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42.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42.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42.7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18.75" customHeight="1" x14ac:dyDescent="0.3">
      <c r="E6" s="113"/>
      <c r="H6" s="114"/>
      <c r="AF6" s="113"/>
      <c r="AG6" s="113"/>
      <c r="AH6" s="113"/>
      <c r="AJ6" s="114"/>
    </row>
    <row r="7" spans="2: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116.25" customHeight="1" x14ac:dyDescent="0.35">
      <c r="B11" s="264" t="s">
        <v>135</v>
      </c>
      <c r="C11" s="264" t="s">
        <v>234</v>
      </c>
      <c r="D11" s="264" t="s">
        <v>277</v>
      </c>
      <c r="E11" s="317" t="s">
        <v>136</v>
      </c>
      <c r="F11" s="270" t="s">
        <v>137</v>
      </c>
      <c r="G11" s="124" t="s">
        <v>42</v>
      </c>
      <c r="H11" s="240" t="s">
        <v>36</v>
      </c>
      <c r="I11" s="175" t="s">
        <v>46</v>
      </c>
      <c r="J11" s="176" t="s">
        <v>354</v>
      </c>
      <c r="K11" s="176" t="s">
        <v>355</v>
      </c>
      <c r="L11" s="195">
        <v>5</v>
      </c>
      <c r="M11" s="195">
        <v>16</v>
      </c>
      <c r="N11" s="195">
        <v>0</v>
      </c>
      <c r="O11" s="195">
        <f>SUM(L11:N11)</f>
        <v>21</v>
      </c>
      <c r="P11" s="176" t="s">
        <v>356</v>
      </c>
      <c r="Q11" s="179">
        <v>8</v>
      </c>
      <c r="R11" s="176" t="s">
        <v>603</v>
      </c>
      <c r="S11" s="176" t="s">
        <v>358</v>
      </c>
      <c r="T11" s="176" t="s">
        <v>357</v>
      </c>
      <c r="U11" s="180">
        <v>2</v>
      </c>
      <c r="V11" s="180">
        <v>4</v>
      </c>
      <c r="W11" s="180">
        <f t="shared" ref="W11:W24" si="0">V11*U11</f>
        <v>8</v>
      </c>
      <c r="X11" s="181" t="str">
        <f t="shared" ref="X11:X24" si="1">+IF(AND(U11*V11&gt;=24,U11*V11&lt;=40),"MA",IF(AND(U11*V11&gt;=10,U11*V11&lt;=20),"A",IF(AND(U11*V11&gt;=6,U11*V11&lt;=8),"M",IF(AND(U11*V11&gt;=0,U11*V11&lt;=4),"B",""))))</f>
        <v>M</v>
      </c>
      <c r="Y11" s="184" t="str">
        <f t="shared" ref="Y11:Y24"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 t="shared" ref="AA11:AA24" si="3">W11*Z11</f>
        <v>80</v>
      </c>
      <c r="AB11" s="183" t="str">
        <f t="shared" ref="AB11:AB24" si="4">+IF(AND(U11*V11*Z11&gt;=600,U11*V11*Z11&lt;=4000),"I",IF(AND(U11*V11*Z11&gt;=150,U11*V11*Z11&lt;=500),"II",IF(AND(U11*V11*Z11&gt;=40,U11*V11*Z11&lt;=120),"III",IF(AND(U11*V11*Z11&gt;=0,U11*V11*Z11&lt;=20),"IV",""))))</f>
        <v>III</v>
      </c>
      <c r="AC11" s="184" t="str">
        <f t="shared" ref="AC11:AC24"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 t="shared" ref="AD11:AD24" si="6">+IF(AB11="I","No aceptable",IF(AB11="II","No aceptable o aceptable con control específico",IF(AB11="III","Aceptable",IF(AB11="IV","Aceptable",""))))</f>
        <v>Aceptable</v>
      </c>
      <c r="AE11" s="175" t="s">
        <v>56</v>
      </c>
      <c r="AF11" s="179" t="s">
        <v>34</v>
      </c>
      <c r="AG11" s="179" t="s">
        <v>34</v>
      </c>
      <c r="AH11" s="179" t="s">
        <v>363</v>
      </c>
      <c r="AI11" s="175" t="s">
        <v>359</v>
      </c>
      <c r="AJ11" s="179" t="s">
        <v>34</v>
      </c>
      <c r="AK11" s="179" t="s">
        <v>35</v>
      </c>
      <c r="AL11" s="109"/>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116.25" customHeight="1" x14ac:dyDescent="0.35">
      <c r="B12" s="264"/>
      <c r="C12" s="264"/>
      <c r="D12" s="264"/>
      <c r="E12" s="317"/>
      <c r="F12" s="270"/>
      <c r="G12" s="124" t="s">
        <v>42</v>
      </c>
      <c r="H12" s="241"/>
      <c r="I12" s="175" t="s">
        <v>120</v>
      </c>
      <c r="J12" s="176" t="s">
        <v>360</v>
      </c>
      <c r="K12" s="187" t="s">
        <v>361</v>
      </c>
      <c r="L12" s="195">
        <v>5</v>
      </c>
      <c r="M12" s="195">
        <v>16</v>
      </c>
      <c r="N12" s="195">
        <v>0</v>
      </c>
      <c r="O12" s="195">
        <f>SUM(L12:N12)</f>
        <v>21</v>
      </c>
      <c r="P12" s="176" t="s">
        <v>356</v>
      </c>
      <c r="Q12" s="179">
        <v>8</v>
      </c>
      <c r="R12" s="187" t="s">
        <v>604</v>
      </c>
      <c r="S12" s="187" t="s">
        <v>358</v>
      </c>
      <c r="T12" s="187" t="s">
        <v>357</v>
      </c>
      <c r="U12" s="180">
        <v>2</v>
      </c>
      <c r="V12" s="180">
        <v>4</v>
      </c>
      <c r="W12" s="180">
        <f t="shared" ref="W12" si="7">V12*U12</f>
        <v>8</v>
      </c>
      <c r="X12" s="181" t="str">
        <f t="shared" ref="X12" si="8">+IF(AND(U12*V12&gt;=24,U12*V12&lt;=40),"MA",IF(AND(U12*V12&gt;=10,U12*V12&lt;=20),"A",IF(AND(U12*V12&gt;=6,U12*V12&lt;=8),"M",IF(AND(U12*V12&gt;=0,U12*V12&lt;=4),"B",""))))</f>
        <v>M</v>
      </c>
      <c r="Y12" s="184" t="str">
        <f t="shared" ref="Y12" si="9">+IF(X12="MA","Situación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11</v>
      </c>
      <c r="AA12" s="180">
        <f t="shared" ref="AA12" si="10">W12*Z12</f>
        <v>88</v>
      </c>
      <c r="AB12" s="183" t="str">
        <f t="shared" ref="AB12" si="11">+IF(AND(U12*V12*Z12&gt;=600,U12*V12*Z12&lt;=4000),"I",IF(AND(U12*V12*Z12&gt;=150,U12*V12*Z12&lt;=500),"II",IF(AND(U12*V12*Z12&gt;=40,U12*V12*Z12&lt;=120),"III",IF(AND(U12*V12*Z12&gt;=0,U12*V12*Z12&lt;=20),"IV",""))))</f>
        <v>III</v>
      </c>
      <c r="AC12" s="184" t="str">
        <f t="shared" ref="AC12" si="12">+IF(AB12="I","Situación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 t="shared" ref="AD12" si="13">+IF(AB12="I","No aceptable",IF(AB12="II","No aceptable o aceptable con control específico",IF(AB12="III","Aceptable",IF(AB12="IV","Aceptable",""))))</f>
        <v>Aceptable</v>
      </c>
      <c r="AE12" s="175" t="s">
        <v>121</v>
      </c>
      <c r="AF12" s="179" t="s">
        <v>34</v>
      </c>
      <c r="AG12" s="179" t="s">
        <v>34</v>
      </c>
      <c r="AH12" s="179" t="s">
        <v>364</v>
      </c>
      <c r="AI12" s="175" t="s">
        <v>359</v>
      </c>
      <c r="AJ12" s="179" t="s">
        <v>34</v>
      </c>
      <c r="AK12" s="179" t="s">
        <v>35</v>
      </c>
      <c r="AL12" s="109"/>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116.25" customHeight="1" x14ac:dyDescent="0.35">
      <c r="B13" s="264"/>
      <c r="C13" s="264"/>
      <c r="D13" s="264"/>
      <c r="E13" s="317"/>
      <c r="F13" s="270"/>
      <c r="G13" s="124" t="s">
        <v>42</v>
      </c>
      <c r="H13" s="242" t="s">
        <v>44</v>
      </c>
      <c r="I13" s="175" t="s">
        <v>333</v>
      </c>
      <c r="J13" s="175" t="s">
        <v>334</v>
      </c>
      <c r="K13" s="175" t="s">
        <v>335</v>
      </c>
      <c r="L13" s="195">
        <v>5</v>
      </c>
      <c r="M13" s="195">
        <v>16</v>
      </c>
      <c r="N13" s="195">
        <v>0</v>
      </c>
      <c r="O13" s="195">
        <f>SUM(L13:N13)</f>
        <v>21</v>
      </c>
      <c r="P13" s="175" t="s">
        <v>336</v>
      </c>
      <c r="Q13" s="179">
        <v>8</v>
      </c>
      <c r="R13" s="175" t="s">
        <v>339</v>
      </c>
      <c r="S13" s="175" t="s">
        <v>643</v>
      </c>
      <c r="T13" s="175" t="s">
        <v>444</v>
      </c>
      <c r="U13" s="180">
        <v>2</v>
      </c>
      <c r="V13" s="180">
        <v>4</v>
      </c>
      <c r="W13" s="180">
        <f t="shared" ref="W13:W14" si="14">V13*U13</f>
        <v>8</v>
      </c>
      <c r="X13" s="181" t="str">
        <f t="shared" ref="X13:X14" si="15">+IF(AND(U13*V13&gt;=24,U13*V13&lt;=40),"MA",IF(AND(U13*V13&gt;=10,U13*V13&lt;=20),"A",IF(AND(U13*V13&gt;=6,U13*V13&lt;=8),"M",IF(AND(U13*V13&gt;=0,U13*V13&lt;=4),"B",""))))</f>
        <v>M</v>
      </c>
      <c r="Y13" s="184" t="str">
        <f t="shared" ref="Y13:Y14" si="16">+IF(X13="MA","Situación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80">
        <v>10</v>
      </c>
      <c r="AA13" s="180">
        <f t="shared" ref="AA13:AA14" si="17">W13*Z13</f>
        <v>80</v>
      </c>
      <c r="AB13" s="183" t="str">
        <f t="shared" ref="AB13:AB14" si="18">+IF(AND(U13*V13*Z13&gt;=600,U13*V13*Z13&lt;=4000),"I",IF(AND(U13*V13*Z13&gt;=150,U13*V13*Z13&lt;=500),"II",IF(AND(U13*V13*Z13&gt;=40,U13*V13*Z13&lt;=120),"III",IF(AND(U13*V13*Z13&gt;=0,U13*V13*Z13&lt;=20),"IV",""))))</f>
        <v>III</v>
      </c>
      <c r="AC13" s="184" t="str">
        <f t="shared" ref="AC13:AC14" si="19">+IF(AB13="I","Situación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 t="shared" ref="AD13:AD14" si="20">+IF(AB13="I","No aceptable",IF(AB13="II","No aceptable o aceptable con control específico",IF(AB13="III","Aceptable",IF(AB13="IV","Aceptable",""))))</f>
        <v>Aceptable</v>
      </c>
      <c r="AE13" s="184" t="s">
        <v>342</v>
      </c>
      <c r="AF13" s="175" t="s">
        <v>34</v>
      </c>
      <c r="AG13" s="175" t="s">
        <v>34</v>
      </c>
      <c r="AH13" s="175" t="s">
        <v>34</v>
      </c>
      <c r="AI13" s="175" t="s">
        <v>341</v>
      </c>
      <c r="AJ13" s="175" t="s">
        <v>34</v>
      </c>
      <c r="AK13" s="179" t="s">
        <v>271</v>
      </c>
      <c r="AL13" s="109"/>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110" customFormat="1" ht="116.25" customHeight="1" x14ac:dyDescent="0.35">
      <c r="B14" s="264"/>
      <c r="C14" s="264"/>
      <c r="D14" s="264"/>
      <c r="E14" s="317"/>
      <c r="F14" s="270"/>
      <c r="G14" s="124"/>
      <c r="H14" s="242"/>
      <c r="I14" s="175" t="s">
        <v>612</v>
      </c>
      <c r="J14" s="175" t="s">
        <v>613</v>
      </c>
      <c r="K14" s="175" t="s">
        <v>614</v>
      </c>
      <c r="L14" s="195">
        <v>5</v>
      </c>
      <c r="M14" s="195">
        <v>16</v>
      </c>
      <c r="N14" s="195">
        <v>0</v>
      </c>
      <c r="O14" s="195">
        <f>SUM(L14:N14)</f>
        <v>21</v>
      </c>
      <c r="P14" s="175" t="s">
        <v>615</v>
      </c>
      <c r="Q14" s="179">
        <v>8</v>
      </c>
      <c r="R14" s="175" t="s">
        <v>331</v>
      </c>
      <c r="S14" s="175" t="s">
        <v>616</v>
      </c>
      <c r="T14" s="175" t="s">
        <v>617</v>
      </c>
      <c r="U14" s="180">
        <v>2</v>
      </c>
      <c r="V14" s="180">
        <v>1</v>
      </c>
      <c r="W14" s="180">
        <f t="shared" si="14"/>
        <v>2</v>
      </c>
      <c r="X14" s="181" t="str">
        <f t="shared" si="15"/>
        <v>B</v>
      </c>
      <c r="Y14" s="184" t="str">
        <f t="shared" si="16"/>
        <v>Situación mejorable con exposición ocasional o esporádica, o situación sin anomalía destacable con cualquier nivel de exposición. No es esperable que se materialice el riesgo, aunque puede ser concebible.</v>
      </c>
      <c r="Z14" s="180">
        <v>10</v>
      </c>
      <c r="AA14" s="180">
        <f t="shared" si="17"/>
        <v>20</v>
      </c>
      <c r="AB14" s="183" t="str">
        <f t="shared" si="18"/>
        <v>IV</v>
      </c>
      <c r="AC14" s="184" t="str">
        <f t="shared" si="19"/>
        <v>Mantener las medidas de control existentes, pero se deberían considerar soluciones o mejoras y se deben hacer comprobaciones periódicas para asegurar que el riesgo aún es tolerable.</v>
      </c>
      <c r="AD14" s="184" t="str">
        <f t="shared" si="20"/>
        <v>Aceptable</v>
      </c>
      <c r="AE14" s="175" t="s">
        <v>351</v>
      </c>
      <c r="AF14" s="175" t="s">
        <v>34</v>
      </c>
      <c r="AG14" s="175" t="s">
        <v>34</v>
      </c>
      <c r="AH14" s="175" t="s">
        <v>34</v>
      </c>
      <c r="AI14" s="175" t="s">
        <v>338</v>
      </c>
      <c r="AJ14" s="175" t="s">
        <v>34</v>
      </c>
      <c r="AK14" s="179" t="s">
        <v>618</v>
      </c>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row>
    <row r="15" spans="2:64" s="2" customFormat="1" ht="116.25" customHeight="1" x14ac:dyDescent="0.35">
      <c r="B15" s="264"/>
      <c r="C15" s="264"/>
      <c r="D15" s="264"/>
      <c r="E15" s="317"/>
      <c r="F15" s="270"/>
      <c r="G15" s="124" t="s">
        <v>42</v>
      </c>
      <c r="H15" s="242"/>
      <c r="I15" s="175" t="s">
        <v>60</v>
      </c>
      <c r="J15" s="213" t="s">
        <v>345</v>
      </c>
      <c r="K15" s="175" t="s">
        <v>327</v>
      </c>
      <c r="L15" s="195">
        <v>5</v>
      </c>
      <c r="M15" s="195">
        <v>16</v>
      </c>
      <c r="N15" s="195">
        <v>0</v>
      </c>
      <c r="O15" s="195">
        <f t="shared" ref="O15:O24" si="21">SUM(L15:N15)</f>
        <v>21</v>
      </c>
      <c r="P15" s="175" t="s">
        <v>343</v>
      </c>
      <c r="Q15" s="175">
        <v>8</v>
      </c>
      <c r="R15" s="175" t="s">
        <v>331</v>
      </c>
      <c r="S15" s="175" t="s">
        <v>329</v>
      </c>
      <c r="T15" s="175" t="s">
        <v>443</v>
      </c>
      <c r="U15" s="180">
        <v>2</v>
      </c>
      <c r="V15" s="180">
        <v>4</v>
      </c>
      <c r="W15" s="180">
        <f t="shared" si="0"/>
        <v>8</v>
      </c>
      <c r="X15" s="181" t="str">
        <f t="shared" si="1"/>
        <v>M</v>
      </c>
      <c r="Y15" s="184" t="str">
        <f t="shared" si="2"/>
        <v>Situación deficiente con exposición esporádica, o bien situación mejorable con exposición continuada o frecuente. Es posible que suceda el daño alguna vez.</v>
      </c>
      <c r="Z15" s="180">
        <v>10</v>
      </c>
      <c r="AA15" s="180">
        <f t="shared" si="3"/>
        <v>80</v>
      </c>
      <c r="AB15" s="183" t="str">
        <f t="shared" si="4"/>
        <v>III</v>
      </c>
      <c r="AC15" s="184" t="str">
        <f t="shared" si="5"/>
        <v>Mejorar si es posible. Sería conveniente justificar la intervención y su rentabilidad.</v>
      </c>
      <c r="AD15" s="184" t="str">
        <f t="shared" si="6"/>
        <v>Aceptable</v>
      </c>
      <c r="AE15" s="175" t="s">
        <v>351</v>
      </c>
      <c r="AF15" s="175" t="s">
        <v>34</v>
      </c>
      <c r="AG15" s="175" t="s">
        <v>34</v>
      </c>
      <c r="AH15" s="175" t="s">
        <v>34</v>
      </c>
      <c r="AI15" s="175" t="s">
        <v>344</v>
      </c>
      <c r="AJ15" s="175" t="s">
        <v>34</v>
      </c>
      <c r="AK15" s="179" t="s">
        <v>35</v>
      </c>
      <c r="AL15" s="109"/>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116.25" customHeight="1" x14ac:dyDescent="0.35">
      <c r="B16" s="264"/>
      <c r="C16" s="264"/>
      <c r="D16" s="264"/>
      <c r="E16" s="317"/>
      <c r="F16" s="270"/>
      <c r="G16" s="137" t="s">
        <v>42</v>
      </c>
      <c r="H16" s="187" t="s">
        <v>306</v>
      </c>
      <c r="I16" s="219" t="s">
        <v>522</v>
      </c>
      <c r="J16" s="187" t="s">
        <v>509</v>
      </c>
      <c r="K16" s="187" t="s">
        <v>510</v>
      </c>
      <c r="L16" s="195">
        <v>5</v>
      </c>
      <c r="M16" s="175">
        <v>0</v>
      </c>
      <c r="N16" s="202">
        <v>0</v>
      </c>
      <c r="O16" s="202">
        <v>1</v>
      </c>
      <c r="P16" s="187" t="s">
        <v>511</v>
      </c>
      <c r="Q16" s="175">
        <v>8</v>
      </c>
      <c r="R16" s="187" t="s">
        <v>512</v>
      </c>
      <c r="S16" s="187" t="s">
        <v>513</v>
      </c>
      <c r="T16" s="187" t="s">
        <v>514</v>
      </c>
      <c r="U16" s="180">
        <v>2</v>
      </c>
      <c r="V16" s="180">
        <v>3</v>
      </c>
      <c r="W16" s="180">
        <f t="shared" si="0"/>
        <v>6</v>
      </c>
      <c r="X16" s="181" t="str">
        <f t="shared" si="1"/>
        <v>M</v>
      </c>
      <c r="Y16" s="184" t="str">
        <f t="shared" si="2"/>
        <v>Situación deficiente con exposición esporádica, o bien situación mejorable con exposición continuada o frecuente. Es posible que suceda el daño alguna vez.</v>
      </c>
      <c r="Z16" s="180">
        <v>25</v>
      </c>
      <c r="AA16" s="180">
        <f t="shared" si="3"/>
        <v>150</v>
      </c>
      <c r="AB16" s="183" t="str">
        <f t="shared" si="4"/>
        <v>II</v>
      </c>
      <c r="AC16" s="184" t="str">
        <f t="shared" si="5"/>
        <v>Corregir y adoptar medidas de control de inmediato. Sin embargo suspenda actividades si el nivel de riesgo está por encima o igual de 360.</v>
      </c>
      <c r="AD16" s="184" t="str">
        <f t="shared" si="6"/>
        <v>No aceptable o aceptable con control específico</v>
      </c>
      <c r="AE16" s="184" t="s">
        <v>655</v>
      </c>
      <c r="AF16" s="175" t="s">
        <v>34</v>
      </c>
      <c r="AG16" s="175" t="s">
        <v>34</v>
      </c>
      <c r="AH16" s="180" t="s">
        <v>507</v>
      </c>
      <c r="AI16" s="180" t="s">
        <v>508</v>
      </c>
      <c r="AJ16" s="175" t="s">
        <v>506</v>
      </c>
      <c r="AK16" s="175" t="s">
        <v>271</v>
      </c>
      <c r="AL16" s="109"/>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116.25" customHeight="1" x14ac:dyDescent="0.35">
      <c r="B17" s="264"/>
      <c r="C17" s="264"/>
      <c r="D17" s="264"/>
      <c r="E17" s="317"/>
      <c r="F17" s="270"/>
      <c r="G17" s="124" t="s">
        <v>42</v>
      </c>
      <c r="H17" s="242" t="s">
        <v>50</v>
      </c>
      <c r="I17" s="187" t="s">
        <v>310</v>
      </c>
      <c r="J17" s="187" t="s">
        <v>311</v>
      </c>
      <c r="K17" s="187" t="s">
        <v>314</v>
      </c>
      <c r="L17" s="195">
        <v>5</v>
      </c>
      <c r="M17" s="195">
        <v>16</v>
      </c>
      <c r="N17" s="195">
        <v>0</v>
      </c>
      <c r="O17" s="195">
        <f t="shared" si="21"/>
        <v>21</v>
      </c>
      <c r="P17" s="196" t="s">
        <v>317</v>
      </c>
      <c r="Q17" s="179">
        <v>8</v>
      </c>
      <c r="R17" s="196" t="s">
        <v>319</v>
      </c>
      <c r="S17" s="196" t="s">
        <v>320</v>
      </c>
      <c r="T17" s="196" t="s">
        <v>321</v>
      </c>
      <c r="U17" s="179">
        <v>6</v>
      </c>
      <c r="V17" s="179">
        <v>4</v>
      </c>
      <c r="W17" s="179">
        <f t="shared" si="0"/>
        <v>24</v>
      </c>
      <c r="X17" s="179" t="str">
        <f t="shared" si="1"/>
        <v>MA</v>
      </c>
      <c r="Y17" s="184" t="str">
        <f t="shared" si="2"/>
        <v>Situación deficiente con exposición continua, o muy deficiente con exposición frecuente. Normalmente la materialización del riesgo ocurre con frecuencia.</v>
      </c>
      <c r="Z17" s="180">
        <v>10</v>
      </c>
      <c r="AA17" s="180">
        <f t="shared" si="3"/>
        <v>240</v>
      </c>
      <c r="AB17" s="183" t="str">
        <f t="shared" si="4"/>
        <v>II</v>
      </c>
      <c r="AC17" s="184" t="str">
        <f t="shared" si="5"/>
        <v>Corregir y adoptar medidas de control de inmediato. Sin embargo suspenda actividades si el nivel de riesgo está por encima o igual de 360.</v>
      </c>
      <c r="AD17" s="184" t="str">
        <f t="shared" si="6"/>
        <v>No aceptable o aceptable con control específico</v>
      </c>
      <c r="AE17" s="175" t="s">
        <v>545</v>
      </c>
      <c r="AF17" s="175" t="s">
        <v>34</v>
      </c>
      <c r="AG17" s="175" t="s">
        <v>34</v>
      </c>
      <c r="AH17" s="187" t="s">
        <v>325</v>
      </c>
      <c r="AI17" s="187" t="s">
        <v>326</v>
      </c>
      <c r="AJ17" s="179" t="s">
        <v>34</v>
      </c>
      <c r="AK17" s="179" t="s">
        <v>35</v>
      </c>
      <c r="AL17" s="109"/>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116.25" customHeight="1" x14ac:dyDescent="0.35">
      <c r="B18" s="264"/>
      <c r="C18" s="264"/>
      <c r="D18" s="264"/>
      <c r="E18" s="317"/>
      <c r="F18" s="270"/>
      <c r="G18" s="124" t="s">
        <v>42</v>
      </c>
      <c r="H18" s="242"/>
      <c r="I18" s="187" t="s">
        <v>313</v>
      </c>
      <c r="J18" s="187" t="s">
        <v>312</v>
      </c>
      <c r="K18" s="187" t="s">
        <v>315</v>
      </c>
      <c r="L18" s="195">
        <v>5</v>
      </c>
      <c r="M18" s="195">
        <v>16</v>
      </c>
      <c r="N18" s="195">
        <v>0</v>
      </c>
      <c r="O18" s="195">
        <f t="shared" si="21"/>
        <v>21</v>
      </c>
      <c r="P18" s="196" t="s">
        <v>318</v>
      </c>
      <c r="Q18" s="179">
        <v>8</v>
      </c>
      <c r="R18" s="196" t="s">
        <v>322</v>
      </c>
      <c r="S18" s="196" t="s">
        <v>323</v>
      </c>
      <c r="T18" s="196" t="s">
        <v>324</v>
      </c>
      <c r="U18" s="179">
        <v>6</v>
      </c>
      <c r="V18" s="179">
        <v>4</v>
      </c>
      <c r="W18" s="179">
        <f t="shared" si="0"/>
        <v>24</v>
      </c>
      <c r="X18" s="179" t="str">
        <f t="shared" si="1"/>
        <v>MA</v>
      </c>
      <c r="Y18" s="184" t="str">
        <f t="shared" si="2"/>
        <v>Situación deficiente con exposición continua, o muy deficiente con exposición frecuente. Normalmente la materialización del riesgo ocurre con frecuencia.</v>
      </c>
      <c r="Z18" s="180">
        <v>10</v>
      </c>
      <c r="AA18" s="180">
        <f t="shared" si="3"/>
        <v>240</v>
      </c>
      <c r="AB18" s="183" t="str">
        <f t="shared" si="4"/>
        <v>II</v>
      </c>
      <c r="AC18" s="184" t="str">
        <f t="shared" si="5"/>
        <v>Corregir y adoptar medidas de control de inmediato. Sin embargo suspenda actividades si el nivel de riesgo está por encima o igual de 360.</v>
      </c>
      <c r="AD18" s="184" t="str">
        <f t="shared" si="6"/>
        <v>No aceptable o aceptable con control específico</v>
      </c>
      <c r="AE18" s="175" t="s">
        <v>545</v>
      </c>
      <c r="AF18" s="175" t="s">
        <v>34</v>
      </c>
      <c r="AG18" s="175" t="s">
        <v>34</v>
      </c>
      <c r="AH18" s="187" t="s">
        <v>325</v>
      </c>
      <c r="AI18" s="187" t="s">
        <v>326</v>
      </c>
      <c r="AJ18" s="179" t="s">
        <v>34</v>
      </c>
      <c r="AK18" s="179" t="s">
        <v>35</v>
      </c>
      <c r="AL18" s="109"/>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116.25" customHeight="1" x14ac:dyDescent="0.35">
      <c r="B19" s="264"/>
      <c r="C19" s="264"/>
      <c r="D19" s="264"/>
      <c r="E19" s="317"/>
      <c r="F19" s="270"/>
      <c r="G19" s="124" t="s">
        <v>33</v>
      </c>
      <c r="H19" s="240" t="s">
        <v>45</v>
      </c>
      <c r="I19" s="187" t="s">
        <v>65</v>
      </c>
      <c r="J19" s="187" t="s">
        <v>418</v>
      </c>
      <c r="K19" s="187" t="s">
        <v>66</v>
      </c>
      <c r="L19" s="195">
        <v>5</v>
      </c>
      <c r="M19" s="195">
        <v>16</v>
      </c>
      <c r="N19" s="195">
        <v>0</v>
      </c>
      <c r="O19" s="195">
        <f t="shared" si="21"/>
        <v>21</v>
      </c>
      <c r="P19" s="187" t="s">
        <v>412</v>
      </c>
      <c r="Q19" s="179">
        <v>8</v>
      </c>
      <c r="R19" s="175" t="s">
        <v>202</v>
      </c>
      <c r="S19" s="187" t="s">
        <v>413</v>
      </c>
      <c r="T19" s="175" t="s">
        <v>449</v>
      </c>
      <c r="U19" s="180">
        <v>2</v>
      </c>
      <c r="V19" s="180">
        <v>3</v>
      </c>
      <c r="W19" s="180">
        <f t="shared" si="0"/>
        <v>6</v>
      </c>
      <c r="X19" s="181" t="str">
        <f t="shared" si="1"/>
        <v>M</v>
      </c>
      <c r="Y19" s="184" t="str">
        <f t="shared" si="2"/>
        <v>Situación deficiente con exposición esporádica, o bien situación mejorable con exposición continuada o frecuente. Es posible que suceda el daño alguna vez.</v>
      </c>
      <c r="Z19" s="180">
        <v>10</v>
      </c>
      <c r="AA19" s="180">
        <f t="shared" si="3"/>
        <v>60</v>
      </c>
      <c r="AB19" s="183" t="str">
        <f t="shared" si="4"/>
        <v>III</v>
      </c>
      <c r="AC19" s="184" t="str">
        <f t="shared" si="5"/>
        <v>Mejorar si es posible. Sería conveniente justificar la intervención y su rentabilidad.</v>
      </c>
      <c r="AD19" s="184" t="str">
        <f t="shared" si="6"/>
        <v>Aceptable</v>
      </c>
      <c r="AE19" s="175" t="s">
        <v>67</v>
      </c>
      <c r="AF19" s="179" t="s">
        <v>34</v>
      </c>
      <c r="AG19" s="179" t="s">
        <v>34</v>
      </c>
      <c r="AH19" s="187" t="s">
        <v>414</v>
      </c>
      <c r="AI19" s="187" t="s">
        <v>415</v>
      </c>
      <c r="AJ19" s="179" t="s">
        <v>34</v>
      </c>
      <c r="AK19" s="179" t="s">
        <v>35</v>
      </c>
      <c r="AL19" s="109"/>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116.25" customHeight="1" x14ac:dyDescent="0.35">
      <c r="B20" s="264"/>
      <c r="C20" s="264"/>
      <c r="D20" s="264"/>
      <c r="E20" s="317"/>
      <c r="F20" s="270"/>
      <c r="G20" s="124"/>
      <c r="H20" s="244"/>
      <c r="I20" s="187" t="s">
        <v>99</v>
      </c>
      <c r="J20" s="187" t="s">
        <v>424</v>
      </c>
      <c r="K20" s="187" t="s">
        <v>400</v>
      </c>
      <c r="L20" s="195">
        <v>5</v>
      </c>
      <c r="M20" s="195">
        <v>16</v>
      </c>
      <c r="N20" s="195">
        <v>0</v>
      </c>
      <c r="O20" s="195">
        <f t="shared" ref="O20" si="22">SUM(L20:N20)</f>
        <v>21</v>
      </c>
      <c r="P20" s="187" t="s">
        <v>423</v>
      </c>
      <c r="Q20" s="179">
        <v>8</v>
      </c>
      <c r="R20" s="187" t="s">
        <v>202</v>
      </c>
      <c r="S20" s="175" t="s">
        <v>439</v>
      </c>
      <c r="T20" s="175" t="s">
        <v>446</v>
      </c>
      <c r="U20" s="180">
        <v>2</v>
      </c>
      <c r="V20" s="180">
        <v>3</v>
      </c>
      <c r="W20" s="180">
        <f t="shared" ref="W20" si="23">V20*U20</f>
        <v>6</v>
      </c>
      <c r="X20" s="181" t="str">
        <f t="shared" ref="X20" si="24">+IF(AND(U20*V20&gt;=24,U20*V20&lt;=40),"MA",IF(AND(U20*V20&gt;=10,U20*V20&lt;=20),"A",IF(AND(U20*V20&gt;=6,U20*V20&lt;=8),"M",IF(AND(U20*V20&gt;=0,U20*V20&lt;=4),"B",""))))</f>
        <v>M</v>
      </c>
      <c r="Y20" s="184" t="str">
        <f t="shared" ref="Y20" si="25">+IF(X20="MA","Situación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180">
        <v>11</v>
      </c>
      <c r="AA20" s="180">
        <f t="shared" ref="AA20" si="26">W20*Z20</f>
        <v>66</v>
      </c>
      <c r="AB20" s="183" t="str">
        <f t="shared" ref="AB20" si="27">+IF(AND(U20*V20*Z20&gt;=600,U20*V20*Z20&lt;=4000),"I",IF(AND(U20*V20*Z20&gt;=150,U20*V20*Z20&lt;=500),"II",IF(AND(U20*V20*Z20&gt;=40,U20*V20*Z20&lt;=120),"III",IF(AND(U20*V20*Z20&gt;=0,U20*V20*Z20&lt;=20),"IV",""))))</f>
        <v>III</v>
      </c>
      <c r="AC20" s="184" t="str">
        <f t="shared" ref="AC20" si="28">+IF(AB20="I","Situación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184" t="str">
        <f t="shared" ref="AD20" si="29">+IF(AB20="I","No aceptable",IF(AB20="II","No aceptable o aceptable con control específico",IF(AB20="III","Aceptable",IF(AB20="IV","Aceptable",""))))</f>
        <v>Aceptable</v>
      </c>
      <c r="AE20" s="184" t="s">
        <v>67</v>
      </c>
      <c r="AF20" s="179" t="s">
        <v>34</v>
      </c>
      <c r="AG20" s="179" t="s">
        <v>34</v>
      </c>
      <c r="AH20" s="187" t="s">
        <v>190</v>
      </c>
      <c r="AI20" s="187" t="s">
        <v>447</v>
      </c>
      <c r="AJ20" s="179" t="s">
        <v>34</v>
      </c>
      <c r="AK20" s="179" t="s">
        <v>35</v>
      </c>
      <c r="AL20" s="109"/>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116.25" customHeight="1" x14ac:dyDescent="0.35">
      <c r="B21" s="264"/>
      <c r="C21" s="264"/>
      <c r="D21" s="264"/>
      <c r="E21" s="317"/>
      <c r="F21" s="270"/>
      <c r="G21" s="124"/>
      <c r="H21" s="244"/>
      <c r="I21" s="187" t="s">
        <v>48</v>
      </c>
      <c r="J21" s="187" t="s">
        <v>427</v>
      </c>
      <c r="K21" s="187" t="s">
        <v>400</v>
      </c>
      <c r="L21" s="195">
        <v>5</v>
      </c>
      <c r="M21" s="195">
        <v>16</v>
      </c>
      <c r="N21" s="195">
        <v>0</v>
      </c>
      <c r="O21" s="195">
        <f t="shared" ref="O21" si="30">SUM(L21:N21)</f>
        <v>21</v>
      </c>
      <c r="P21" s="187" t="s">
        <v>417</v>
      </c>
      <c r="Q21" s="179">
        <v>1</v>
      </c>
      <c r="R21" s="187" t="s">
        <v>202</v>
      </c>
      <c r="S21" s="175" t="s">
        <v>440</v>
      </c>
      <c r="T21" s="187" t="s">
        <v>450</v>
      </c>
      <c r="U21" s="180">
        <v>2</v>
      </c>
      <c r="V21" s="180">
        <v>3</v>
      </c>
      <c r="W21" s="180">
        <f t="shared" ref="W21" si="31">V21*U21</f>
        <v>6</v>
      </c>
      <c r="X21" s="181" t="str">
        <f t="shared" ref="X21" si="32">+IF(AND(U21*V21&gt;=24,U21*V21&lt;=40),"MA",IF(AND(U21*V21&gt;=10,U21*V21&lt;=20),"A",IF(AND(U21*V21&gt;=6,U21*V21&lt;=8),"M",IF(AND(U21*V21&gt;=0,U21*V21&lt;=4),"B",""))))</f>
        <v>M</v>
      </c>
      <c r="Y21" s="184" t="str">
        <f t="shared" ref="Y21" si="33">+IF(X21="MA","Situación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180">
        <v>12</v>
      </c>
      <c r="AA21" s="180">
        <f t="shared" ref="AA21" si="34">W21*Z21</f>
        <v>72</v>
      </c>
      <c r="AB21" s="183" t="str">
        <f t="shared" ref="AB21" si="35">+IF(AND(U21*V21*Z21&gt;=600,U21*V21*Z21&lt;=4000),"I",IF(AND(U21*V21*Z21&gt;=150,U21*V21*Z21&lt;=500),"II",IF(AND(U21*V21*Z21&gt;=40,U21*V21*Z21&lt;=120),"III",IF(AND(U21*V21*Z21&gt;=0,U21*V21*Z21&lt;=20),"IV",""))))</f>
        <v>III</v>
      </c>
      <c r="AC21" s="184" t="str">
        <f t="shared" ref="AC21" si="36">+IF(AB21="I","Situación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84" t="str">
        <f t="shared" ref="AD21" si="37">+IF(AB21="I","No aceptable",IF(AB21="II","No aceptable o aceptable con control específico",IF(AB21="III","Aceptable",IF(AB21="IV","Aceptable",""))))</f>
        <v>Aceptable</v>
      </c>
      <c r="AE21" s="184" t="s">
        <v>620</v>
      </c>
      <c r="AF21" s="175" t="s">
        <v>34</v>
      </c>
      <c r="AG21" s="175" t="s">
        <v>34</v>
      </c>
      <c r="AH21" s="187" t="s">
        <v>69</v>
      </c>
      <c r="AI21" s="187" t="s">
        <v>411</v>
      </c>
      <c r="AJ21" s="175" t="s">
        <v>34</v>
      </c>
      <c r="AK21" s="179" t="s">
        <v>35</v>
      </c>
      <c r="AL21" s="109"/>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116.25" customHeight="1" x14ac:dyDescent="0.35">
      <c r="B22" s="264"/>
      <c r="C22" s="264"/>
      <c r="D22" s="264"/>
      <c r="E22" s="317"/>
      <c r="F22" s="270"/>
      <c r="G22" s="124"/>
      <c r="H22" s="244"/>
      <c r="I22" s="187" t="s">
        <v>274</v>
      </c>
      <c r="J22" s="187" t="s">
        <v>407</v>
      </c>
      <c r="K22" s="187" t="s">
        <v>405</v>
      </c>
      <c r="L22" s="195">
        <v>5</v>
      </c>
      <c r="M22" s="195">
        <v>16</v>
      </c>
      <c r="N22" s="195">
        <v>0</v>
      </c>
      <c r="O22" s="195">
        <f t="shared" ref="O22" si="38">SUM(L22:N22)</f>
        <v>21</v>
      </c>
      <c r="P22" s="187" t="s">
        <v>406</v>
      </c>
      <c r="Q22" s="179">
        <v>2</v>
      </c>
      <c r="R22" s="175" t="s">
        <v>202</v>
      </c>
      <c r="S22" s="187" t="s">
        <v>452</v>
      </c>
      <c r="T22" s="175" t="s">
        <v>454</v>
      </c>
      <c r="U22" s="180">
        <v>2</v>
      </c>
      <c r="V22" s="180">
        <v>3</v>
      </c>
      <c r="W22" s="180">
        <f t="shared" ref="W22" si="39">V22*U22</f>
        <v>6</v>
      </c>
      <c r="X22" s="181" t="str">
        <f t="shared" ref="X22" si="40">+IF(AND(U22*V22&gt;=24,U22*V22&lt;=40),"MA",IF(AND(U22*V22&gt;=10,U22*V22&lt;=20),"A",IF(AND(U22*V22&gt;=6,U22*V22&lt;=8),"M",IF(AND(U22*V22&gt;=0,U22*V22&lt;=4),"B",""))))</f>
        <v>M</v>
      </c>
      <c r="Y22" s="184" t="str">
        <f t="shared" ref="Y22" si="41">+IF(X22="MA","Situación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2" s="180">
        <v>12</v>
      </c>
      <c r="AA22" s="180">
        <f t="shared" ref="AA22" si="42">W22*Z22</f>
        <v>72</v>
      </c>
      <c r="AB22" s="183" t="str">
        <f t="shared" ref="AB22" si="43">+IF(AND(U22*V22*Z22&gt;=600,U22*V22*Z22&lt;=4000),"I",IF(AND(U22*V22*Z22&gt;=150,U22*V22*Z22&lt;=500),"II",IF(AND(U22*V22*Z22&gt;=40,U22*V22*Z22&lt;=120),"III",IF(AND(U22*V22*Z22&gt;=0,U22*V22*Z22&lt;=20),"IV",""))))</f>
        <v>III</v>
      </c>
      <c r="AC22" s="184" t="str">
        <f t="shared" ref="AC22" si="44">+IF(AB22="I","Situación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84" t="str">
        <f t="shared" ref="AD22" si="45">+IF(AB22="I","No aceptable",IF(AB22="II","No aceptable o aceptable con control específico",IF(AB22="III","Aceptable",IF(AB22="IV","Aceptable",""))))</f>
        <v>Aceptable</v>
      </c>
      <c r="AE22" s="175" t="s">
        <v>34</v>
      </c>
      <c r="AF22" s="175" t="s">
        <v>34</v>
      </c>
      <c r="AG22" s="175" t="s">
        <v>34</v>
      </c>
      <c r="AH22" s="187" t="s">
        <v>408</v>
      </c>
      <c r="AI22" s="175" t="s">
        <v>206</v>
      </c>
      <c r="AJ22" s="175" t="s">
        <v>34</v>
      </c>
      <c r="AK22" s="179" t="s">
        <v>35</v>
      </c>
      <c r="AL22" s="109"/>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116.25" customHeight="1" x14ac:dyDescent="0.35">
      <c r="B23" s="264"/>
      <c r="C23" s="264"/>
      <c r="D23" s="264"/>
      <c r="E23" s="317"/>
      <c r="F23" s="270"/>
      <c r="G23" s="124" t="s">
        <v>33</v>
      </c>
      <c r="H23" s="241"/>
      <c r="I23" s="187" t="s">
        <v>65</v>
      </c>
      <c r="J23" s="187" t="s">
        <v>416</v>
      </c>
      <c r="K23" s="187" t="s">
        <v>400</v>
      </c>
      <c r="L23" s="195">
        <v>5</v>
      </c>
      <c r="M23" s="195">
        <v>16</v>
      </c>
      <c r="N23" s="195">
        <v>0</v>
      </c>
      <c r="O23" s="195">
        <f t="shared" si="21"/>
        <v>21</v>
      </c>
      <c r="P23" s="187" t="s">
        <v>417</v>
      </c>
      <c r="Q23" s="179">
        <v>1</v>
      </c>
      <c r="R23" s="187" t="s">
        <v>419</v>
      </c>
      <c r="S23" s="187" t="s">
        <v>644</v>
      </c>
      <c r="T23" s="175" t="s">
        <v>445</v>
      </c>
      <c r="U23" s="180">
        <v>6</v>
      </c>
      <c r="V23" s="180">
        <v>2</v>
      </c>
      <c r="W23" s="180">
        <f t="shared" si="0"/>
        <v>12</v>
      </c>
      <c r="X23" s="181" t="str">
        <f t="shared" si="1"/>
        <v>A</v>
      </c>
      <c r="Y23" s="184" t="str">
        <f t="shared" si="2"/>
        <v>Situación deficiente con exposición frecuente u ocasional, o bien situación muy deficiente con exposición ocasional o esporádica. La materialización de Riesgo es posible que suceda varias veces en la vida laboral</v>
      </c>
      <c r="Z23" s="180">
        <v>10</v>
      </c>
      <c r="AA23" s="180">
        <f t="shared" si="3"/>
        <v>120</v>
      </c>
      <c r="AB23" s="183" t="str">
        <f t="shared" si="4"/>
        <v>III</v>
      </c>
      <c r="AC23" s="184" t="str">
        <f t="shared" si="5"/>
        <v>Mejorar si es posible. Sería conveniente justificar la intervención y su rentabilidad.</v>
      </c>
      <c r="AD23" s="184" t="str">
        <f t="shared" si="6"/>
        <v>Aceptable</v>
      </c>
      <c r="AE23" s="175" t="s">
        <v>128</v>
      </c>
      <c r="AF23" s="175" t="s">
        <v>34</v>
      </c>
      <c r="AG23" s="175" t="s">
        <v>202</v>
      </c>
      <c r="AH23" s="187" t="s">
        <v>420</v>
      </c>
      <c r="AI23" s="187" t="s">
        <v>421</v>
      </c>
      <c r="AJ23" s="179" t="s">
        <v>34</v>
      </c>
      <c r="AK23" s="179" t="s">
        <v>35</v>
      </c>
      <c r="AL23" s="109"/>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46" customFormat="1" ht="116.25" customHeight="1" x14ac:dyDescent="0.35">
      <c r="B24" s="265"/>
      <c r="C24" s="265"/>
      <c r="D24" s="265"/>
      <c r="E24" s="318"/>
      <c r="F24" s="271"/>
      <c r="G24" s="124" t="s">
        <v>33</v>
      </c>
      <c r="H24" s="187" t="s">
        <v>72</v>
      </c>
      <c r="I24" s="187" t="s">
        <v>398</v>
      </c>
      <c r="J24" s="187" t="s">
        <v>399</v>
      </c>
      <c r="K24" s="187" t="s">
        <v>400</v>
      </c>
      <c r="L24" s="195">
        <v>5</v>
      </c>
      <c r="M24" s="195">
        <v>16</v>
      </c>
      <c r="N24" s="195">
        <v>0</v>
      </c>
      <c r="O24" s="195">
        <f t="shared" si="21"/>
        <v>21</v>
      </c>
      <c r="P24" s="187" t="s">
        <v>401</v>
      </c>
      <c r="Q24" s="179">
        <v>8</v>
      </c>
      <c r="R24" s="187" t="s">
        <v>402</v>
      </c>
      <c r="S24" s="187" t="s">
        <v>403</v>
      </c>
      <c r="T24" s="175" t="s">
        <v>469</v>
      </c>
      <c r="U24" s="180">
        <v>2</v>
      </c>
      <c r="V24" s="180">
        <v>4</v>
      </c>
      <c r="W24" s="180">
        <f t="shared" si="0"/>
        <v>8</v>
      </c>
      <c r="X24" s="181" t="str">
        <f t="shared" si="1"/>
        <v>M</v>
      </c>
      <c r="Y24" s="184" t="str">
        <f t="shared" si="2"/>
        <v>Situación deficiente con exposición esporádica, o bien situación mejorable con exposición continuada o frecuente. Es posible que suceda el daño alguna vez.</v>
      </c>
      <c r="Z24" s="180">
        <v>10</v>
      </c>
      <c r="AA24" s="180">
        <f t="shared" si="3"/>
        <v>80</v>
      </c>
      <c r="AB24" s="183" t="str">
        <f t="shared" si="4"/>
        <v>III</v>
      </c>
      <c r="AC24" s="184" t="str">
        <f t="shared" si="5"/>
        <v>Mejorar si es posible. Sería conveniente justificar la intervención y su rentabilidad.</v>
      </c>
      <c r="AD24" s="184" t="str">
        <f t="shared" si="6"/>
        <v>Aceptable</v>
      </c>
      <c r="AE24" s="184" t="s">
        <v>623</v>
      </c>
      <c r="AF24" s="179" t="s">
        <v>34</v>
      </c>
      <c r="AG24" s="179" t="s">
        <v>34</v>
      </c>
      <c r="AH24" s="187" t="s">
        <v>73</v>
      </c>
      <c r="AI24" s="187" t="s">
        <v>404</v>
      </c>
      <c r="AJ24" s="179" t="s">
        <v>34</v>
      </c>
      <c r="AK24" s="179" t="s">
        <v>624</v>
      </c>
      <c r="AL24" s="130"/>
    </row>
    <row r="25" spans="2:64" ht="66" customHeight="1" x14ac:dyDescent="0.2">
      <c r="AI25" s="85"/>
    </row>
    <row r="26" spans="2:64" ht="66" customHeight="1" x14ac:dyDescent="0.2">
      <c r="AI26" s="85"/>
    </row>
    <row r="27" spans="2:64" ht="66" customHeight="1" x14ac:dyDescent="0.2">
      <c r="AI27" s="85"/>
    </row>
    <row r="28" spans="2:64" ht="66" customHeight="1" x14ac:dyDescent="0.2">
      <c r="AI28" s="85"/>
    </row>
  </sheetData>
  <mergeCells count="45">
    <mergeCell ref="AG9:AG10"/>
    <mergeCell ref="AH9:AH10"/>
    <mergeCell ref="AI9:AI10"/>
    <mergeCell ref="AJ9:AJ10"/>
    <mergeCell ref="AK9:AK10"/>
    <mergeCell ref="H9:J9"/>
    <mergeCell ref="K9:K10"/>
    <mergeCell ref="L9:O9"/>
    <mergeCell ref="P9:P10"/>
    <mergeCell ref="H17:H18"/>
    <mergeCell ref="H13:H15"/>
    <mergeCell ref="H11:H12"/>
    <mergeCell ref="B11:B24"/>
    <mergeCell ref="C11:C24"/>
    <mergeCell ref="D11:D24"/>
    <mergeCell ref="E11:E24"/>
    <mergeCell ref="F11:F24"/>
    <mergeCell ref="AF9:AF10"/>
    <mergeCell ref="U9:U10"/>
    <mergeCell ref="V9:V10"/>
    <mergeCell ref="W9:W10"/>
    <mergeCell ref="X9:X10"/>
    <mergeCell ref="Y9:Y10"/>
    <mergeCell ref="Z9:Z10"/>
    <mergeCell ref="AA9:AA10"/>
    <mergeCell ref="AB9:AB10"/>
    <mergeCell ref="AC9:AC10"/>
    <mergeCell ref="AD9:AD10"/>
    <mergeCell ref="AE9:AE10"/>
    <mergeCell ref="H19:H23"/>
    <mergeCell ref="B5:T5"/>
    <mergeCell ref="U5:AK5"/>
    <mergeCell ref="B7:T8"/>
    <mergeCell ref="U7:AC8"/>
    <mergeCell ref="AD7:AD8"/>
    <mergeCell ref="AE7:AK7"/>
    <mergeCell ref="AE8:AK8"/>
    <mergeCell ref="Q9:Q10"/>
    <mergeCell ref="R9:T9"/>
    <mergeCell ref="B9:B10"/>
    <mergeCell ref="C9:C10"/>
    <mergeCell ref="D9:D10"/>
    <mergeCell ref="E9:E10"/>
    <mergeCell ref="F9:F10"/>
    <mergeCell ref="G9:G10"/>
  </mergeCells>
  <conditionalFormatting sqref="AB747:AF747 AE579:AF579 AE567:AF567 AE299:AF299 AE67:AF67 AE65:AF65 AE56:AF56 AE54:AE55 AE57:AE64 AE66 AE39:AF39 AE27:AF27 AE42:AF42 AE53:AF53 AE28:AE38 AE40:AE41 AE43:AE52 AB115:AF115 AB100:AF100 AB94:AF97 AB85:AF85 AB79:AF82 AB70:AF70 AB68:AE69 AB71:AE78 AB83:AE84 AB86:AE93 AB98:AE99 AB109:AF112 AB101:AE108 AB113:AE114 AB127:AF128 AB116:AE126 AB130:AF130 AB129:AE129 AB140:AF141 AB131:AE139 AB143:AF143 AB142:AE142 AB155:AF156 AB144:AE154 AB158:AF158 AB157:AE157 AB159:AE168 AF154 AF168:AF169 AE171:AF171 AE169:AE170 AE172:AE181 AF181 AE182:AF183 AE185:AF185 AE184 AE186:AE195 AF195 AE196:AF197 AE199:AF199 AE198 AE200:AE209 AF209 AE210:AF211 AE213:AF213 AE212 AE214:AE223 AF223 AB169:AD223 AB224:AF296 AE311:AF312 AE314:AF314 AE313 AE315:AE324 AF324 AB325:AF325 AE326:AF564 AE565:AE566 AE568:AE578 AB326:AD579 AB580:AF665 AB742:AF742 AB677:AF678 AB668:AF668 AB666:AE667 AB669:AE676 AB680:AF739 AB679:AE679 AB740:AE741 AB743:AE746 AB751:AF752 AB748:AE750 AB754:AF814 AB753:AE753 AB297:AE298 AE300:AE310 AB299:AD324 AB25:AD67 AE25:AE26 AC24:AD24 AB15:AD15 AB11:AD12 AB19:AD22 AB23:AB24">
    <cfRule type="cellIs" dxfId="1744" priority="132" stopIfTrue="1" operator="equal">
      <formula>"I"</formula>
    </cfRule>
    <cfRule type="cellIs" dxfId="1743" priority="133" stopIfTrue="1" operator="equal">
      <formula>"II"</formula>
    </cfRule>
    <cfRule type="cellIs" dxfId="1742" priority="134" stopIfTrue="1" operator="between">
      <formula>"III"</formula>
      <formula>"IV"</formula>
    </cfRule>
  </conditionalFormatting>
  <conditionalFormatting sqref="AD747:AF747 AE579:AF579 AE567:AF567 AD299:AF299 AD297:AE298 AD300:AE311 AD115:AF115 AD100:AF100 AD94:AF97 AD85:AF85 AD67:AF67 AD65:AF65 AD56:AF56 AD39:AF39 AD27:AF27 AD28:AE38 AD42:AF42 AD40:AE41 AD53:AF53 AD43:AE52 AD54:AE55 AD57:AE64 AD66:AE66 AD79:AF82 AD70:AF70 AD68:AE69 AD71:AE78 AD83:AE84 AD86:AE93 AD98:AE99 AD109:AF112 AD101:AE108 AD113:AE114 AD127:AF128 AD116:AE126 AD130:AF130 AD129:AE129 AD140:AF141 AD131:AE139 AD143:AF143 AD142:AE142 AD155:AF156 AD144:AE154 AD158:AF158 AD157:AE157 AD159:AE168 AF154 AF168:AF169 AE171:AF171 AE169:AE170 AE172:AE181 AF181 AE182:AF183 AE185:AF185 AE184 AE186:AE195 AF195 AE196:AF197 AE199:AF199 AE198 AE200:AE209 AF209 AE210:AF211 AE213:AF213 AE212 AE214:AE223 AF223 AD169:AD223 AD224:AF296 AF311:AF312 AE314:AF314 AE312:AE313 AE315:AE324 AF324 AD312:AD324 AD325:AF325 AE326:AF564 AE565:AE566 AE568:AE578 AD326:AD579 AD580:AF665 AD742:AF742 AD677:AF678 AD668:AF668 AD666:AE667 AD669:AE676 AD680:AF739 AD679:AE679 AD740:AE741 AD743:AE746 AD751:AF752 AD748:AE750 AD754:AF814 AD753:AE753 AD25:AE26 AD15 AD11:AD12 AD24 AD19:AD22">
    <cfRule type="cellIs" dxfId="1741" priority="130" stopIfTrue="1" operator="equal">
      <formula>"Aceptable"</formula>
    </cfRule>
    <cfRule type="cellIs" dxfId="1740" priority="131" stopIfTrue="1" operator="equal">
      <formula>"No aceptable"</formula>
    </cfRule>
  </conditionalFormatting>
  <conditionalFormatting sqref="AD24:AD814 AD15 AD11:AD12 AD19:AD22">
    <cfRule type="containsText" dxfId="1739" priority="125" stopIfTrue="1" operator="containsText" text="No aceptable o aceptable con control específico">
      <formula>NOT(ISERROR(SEARCH("No aceptable o aceptable con control específico",AD11)))</formula>
    </cfRule>
    <cfRule type="containsText" dxfId="1738" priority="128" stopIfTrue="1" operator="containsText" text="No aceptable">
      <formula>NOT(ISERROR(SEARCH("No aceptable",AD11)))</formula>
    </cfRule>
    <cfRule type="containsText" dxfId="1737" priority="129" stopIfTrue="1" operator="containsText" text="No Aceptable o aceptable con control específico">
      <formula>NOT(ISERROR(SEARCH("No Aceptable o aceptable con control específico",AD11)))</formula>
    </cfRule>
  </conditionalFormatting>
  <conditionalFormatting sqref="AD15">
    <cfRule type="containsText" dxfId="1736" priority="126" stopIfTrue="1" operator="containsText" text="No aceptable">
      <formula>NOT(ISERROR(SEARCH("No aceptable",AD15)))</formula>
    </cfRule>
    <cfRule type="containsText" dxfId="1735" priority="127" stopIfTrue="1" operator="containsText" text="No Aceptable o aceptable con control específico">
      <formula>NOT(ISERROR(SEARCH("No Aceptable o aceptable con control específico",AD15)))</formula>
    </cfRule>
  </conditionalFormatting>
  <conditionalFormatting sqref="AD23">
    <cfRule type="cellIs" dxfId="1734" priority="120" stopIfTrue="1" operator="equal">
      <formula>"Aceptable"</formula>
    </cfRule>
    <cfRule type="cellIs" dxfId="1733" priority="121" stopIfTrue="1" operator="equal">
      <formula>"No aceptable"</formula>
    </cfRule>
  </conditionalFormatting>
  <conditionalFormatting sqref="AD23">
    <cfRule type="containsText" dxfId="1732" priority="117" stopIfTrue="1" operator="containsText" text="No aceptable o aceptable con control específico">
      <formula>NOT(ISERROR(SEARCH("No aceptable o aceptable con control específico",AD23)))</formula>
    </cfRule>
    <cfRule type="containsText" dxfId="1731" priority="118" stopIfTrue="1" operator="containsText" text="No aceptable">
      <formula>NOT(ISERROR(SEARCH("No aceptable",AD23)))</formula>
    </cfRule>
    <cfRule type="containsText" dxfId="1730" priority="119" stopIfTrue="1" operator="containsText" text="No Aceptable o aceptable con control específico">
      <formula>NOT(ISERROR(SEARCH("No Aceptable o aceptable con control específico",AD23)))</formula>
    </cfRule>
  </conditionalFormatting>
  <conditionalFormatting sqref="AE13">
    <cfRule type="cellIs" dxfId="1729" priority="109" stopIfTrue="1" operator="equal">
      <formula>"I"</formula>
    </cfRule>
    <cfRule type="cellIs" dxfId="1728" priority="110" stopIfTrue="1" operator="equal">
      <formula>"II"</formula>
    </cfRule>
    <cfRule type="cellIs" dxfId="1727" priority="111" stopIfTrue="1" operator="between">
      <formula>"III"</formula>
      <formula>"IV"</formula>
    </cfRule>
  </conditionalFormatting>
  <conditionalFormatting sqref="AE13">
    <cfRule type="cellIs" dxfId="1726" priority="107" stopIfTrue="1" operator="equal">
      <formula>"Aceptable"</formula>
    </cfRule>
    <cfRule type="cellIs" dxfId="1725" priority="108" stopIfTrue="1" operator="equal">
      <formula>"No aceptable"</formula>
    </cfRule>
  </conditionalFormatting>
  <conditionalFormatting sqref="AB13:AD13">
    <cfRule type="cellIs" dxfId="1724" priority="104" stopIfTrue="1" operator="equal">
      <formula>"I"</formula>
    </cfRule>
    <cfRule type="cellIs" dxfId="1723" priority="105" stopIfTrue="1" operator="equal">
      <formula>"II"</formula>
    </cfRule>
    <cfRule type="cellIs" dxfId="1722" priority="106" stopIfTrue="1" operator="between">
      <formula>"III"</formula>
      <formula>"IV"</formula>
    </cfRule>
  </conditionalFormatting>
  <conditionalFormatting sqref="AD13">
    <cfRule type="cellIs" dxfId="1721" priority="102" stopIfTrue="1" operator="equal">
      <formula>"Aceptable"</formula>
    </cfRule>
    <cfRule type="cellIs" dxfId="1720" priority="103" stopIfTrue="1" operator="equal">
      <formula>"No aceptable"</formula>
    </cfRule>
  </conditionalFormatting>
  <conditionalFormatting sqref="AD13">
    <cfRule type="containsText" dxfId="1719" priority="97" stopIfTrue="1" operator="containsText" text="No aceptable o aceptable con control específico">
      <formula>NOT(ISERROR(SEARCH("No aceptable o aceptable con control específico",AD13)))</formula>
    </cfRule>
    <cfRule type="containsText" dxfId="1718" priority="100" stopIfTrue="1" operator="containsText" text="No aceptable">
      <formula>NOT(ISERROR(SEARCH("No aceptable",AD13)))</formula>
    </cfRule>
    <cfRule type="containsText" dxfId="1717" priority="101" stopIfTrue="1" operator="containsText" text="No Aceptable o aceptable con control específico">
      <formula>NOT(ISERROR(SEARCH("No Aceptable o aceptable con control específico",AD13)))</formula>
    </cfRule>
  </conditionalFormatting>
  <conditionalFormatting sqref="AD13">
    <cfRule type="containsText" dxfId="1716" priority="98" stopIfTrue="1" operator="containsText" text="No aceptable">
      <formula>NOT(ISERROR(SEARCH("No aceptable",AD13)))</formula>
    </cfRule>
    <cfRule type="containsText" dxfId="1715" priority="99" stopIfTrue="1" operator="containsText" text="No Aceptable o aceptable con control específico">
      <formula>NOT(ISERROR(SEARCH("No Aceptable o aceptable con control específico",AD13)))</formula>
    </cfRule>
  </conditionalFormatting>
  <conditionalFormatting sqref="AE11:AE12">
    <cfRule type="cellIs" dxfId="1714" priority="94" stopIfTrue="1" operator="equal">
      <formula>"I"</formula>
    </cfRule>
    <cfRule type="cellIs" dxfId="1713" priority="95" stopIfTrue="1" operator="equal">
      <formula>"II"</formula>
    </cfRule>
    <cfRule type="cellIs" dxfId="1712" priority="96" stopIfTrue="1" operator="between">
      <formula>"III"</formula>
      <formula>"IV"</formula>
    </cfRule>
  </conditionalFormatting>
  <conditionalFormatting sqref="AE11:AE12">
    <cfRule type="cellIs" dxfId="1711" priority="92" stopIfTrue="1" operator="equal">
      <formula>"Aceptable"</formula>
    </cfRule>
    <cfRule type="cellIs" dxfId="1710" priority="93" stopIfTrue="1" operator="equal">
      <formula>"No aceptable"</formula>
    </cfRule>
  </conditionalFormatting>
  <conditionalFormatting sqref="AE19">
    <cfRule type="cellIs" dxfId="1709" priority="89" stopIfTrue="1" operator="equal">
      <formula>"I"</formula>
    </cfRule>
    <cfRule type="cellIs" dxfId="1708" priority="90" stopIfTrue="1" operator="equal">
      <formula>"II"</formula>
    </cfRule>
    <cfRule type="cellIs" dxfId="1707" priority="91" stopIfTrue="1" operator="between">
      <formula>"III"</formula>
      <formula>"IV"</formula>
    </cfRule>
  </conditionalFormatting>
  <conditionalFormatting sqref="AE19">
    <cfRule type="cellIs" dxfId="1706" priority="87" stopIfTrue="1" operator="equal">
      <formula>"Aceptable"</formula>
    </cfRule>
    <cfRule type="cellIs" dxfId="1705" priority="88" stopIfTrue="1" operator="equal">
      <formula>"No aceptable"</formula>
    </cfRule>
  </conditionalFormatting>
  <conditionalFormatting sqref="AE23">
    <cfRule type="cellIs" dxfId="1704" priority="85" stopIfTrue="1" operator="equal">
      <formula>"Aceptable"</formula>
    </cfRule>
    <cfRule type="cellIs" dxfId="1703" priority="86" stopIfTrue="1" operator="equal">
      <formula>"No aceptable"</formula>
    </cfRule>
  </conditionalFormatting>
  <conditionalFormatting sqref="AE20">
    <cfRule type="cellIs" dxfId="1702" priority="82" stopIfTrue="1" operator="equal">
      <formula>"I"</formula>
    </cfRule>
    <cfRule type="cellIs" dxfId="1701" priority="83" stopIfTrue="1" operator="equal">
      <formula>"II"</formula>
    </cfRule>
    <cfRule type="cellIs" dxfId="1700" priority="84" stopIfTrue="1" operator="between">
      <formula>"III"</formula>
      <formula>"IV"</formula>
    </cfRule>
  </conditionalFormatting>
  <conditionalFormatting sqref="AE20">
    <cfRule type="cellIs" dxfId="1699" priority="80" stopIfTrue="1" operator="equal">
      <formula>"Aceptable"</formula>
    </cfRule>
    <cfRule type="cellIs" dxfId="1698" priority="81" stopIfTrue="1" operator="equal">
      <formula>"No aceptable"</formula>
    </cfRule>
  </conditionalFormatting>
  <conditionalFormatting sqref="AE22">
    <cfRule type="cellIs" dxfId="1697" priority="77" stopIfTrue="1" operator="equal">
      <formula>"I"</formula>
    </cfRule>
    <cfRule type="cellIs" dxfId="1696" priority="78" stopIfTrue="1" operator="equal">
      <formula>"II"</formula>
    </cfRule>
    <cfRule type="cellIs" dxfId="1695" priority="79" stopIfTrue="1" operator="between">
      <formula>"III"</formula>
      <formula>"IV"</formula>
    </cfRule>
  </conditionalFormatting>
  <conditionalFormatting sqref="AE22">
    <cfRule type="cellIs" dxfId="1694" priority="75" stopIfTrue="1" operator="equal">
      <formula>"Aceptable"</formula>
    </cfRule>
    <cfRule type="cellIs" dxfId="1693" priority="76" stopIfTrue="1" operator="equal">
      <formula>"No aceptable"</formula>
    </cfRule>
  </conditionalFormatting>
  <conditionalFormatting sqref="AE17">
    <cfRule type="cellIs" dxfId="1692" priority="57" stopIfTrue="1" operator="equal">
      <formula>"I"</formula>
    </cfRule>
    <cfRule type="cellIs" dxfId="1691" priority="58" stopIfTrue="1" operator="equal">
      <formula>"II"</formula>
    </cfRule>
    <cfRule type="cellIs" dxfId="1690" priority="59" stopIfTrue="1" operator="between">
      <formula>"III"</formula>
      <formula>"IV"</formula>
    </cfRule>
  </conditionalFormatting>
  <conditionalFormatting sqref="AE17">
    <cfRule type="cellIs" dxfId="1689" priority="55" stopIfTrue="1" operator="equal">
      <formula>"Aceptable"</formula>
    </cfRule>
    <cfRule type="cellIs" dxfId="1688" priority="56" stopIfTrue="1" operator="equal">
      <formula>"No aceptable"</formula>
    </cfRule>
  </conditionalFormatting>
  <conditionalFormatting sqref="AE18">
    <cfRule type="cellIs" dxfId="1687" priority="52" stopIfTrue="1" operator="equal">
      <formula>"I"</formula>
    </cfRule>
    <cfRule type="cellIs" dxfId="1686" priority="53" stopIfTrue="1" operator="equal">
      <formula>"II"</formula>
    </cfRule>
    <cfRule type="cellIs" dxfId="1685" priority="54" stopIfTrue="1" operator="between">
      <formula>"III"</formula>
      <formula>"IV"</formula>
    </cfRule>
  </conditionalFormatting>
  <conditionalFormatting sqref="AE18">
    <cfRule type="cellIs" dxfId="1684" priority="50" stopIfTrue="1" operator="equal">
      <formula>"Aceptable"</formula>
    </cfRule>
    <cfRule type="cellIs" dxfId="1683" priority="51" stopIfTrue="1" operator="equal">
      <formula>"No aceptable"</formula>
    </cfRule>
  </conditionalFormatting>
  <conditionalFormatting sqref="AB16:AD16">
    <cfRule type="cellIs" dxfId="1682" priority="47" stopIfTrue="1" operator="equal">
      <formula>"I"</formula>
    </cfRule>
    <cfRule type="cellIs" dxfId="1681" priority="48" stopIfTrue="1" operator="equal">
      <formula>"II"</formula>
    </cfRule>
    <cfRule type="cellIs" dxfId="1680" priority="49" stopIfTrue="1" operator="between">
      <formula>"III"</formula>
      <formula>"IV"</formula>
    </cfRule>
  </conditionalFormatting>
  <conditionalFormatting sqref="AD16">
    <cfRule type="cellIs" dxfId="1679" priority="45" stopIfTrue="1" operator="equal">
      <formula>"Aceptable"</formula>
    </cfRule>
    <cfRule type="cellIs" dxfId="1678" priority="46" stopIfTrue="1" operator="equal">
      <formula>"No aceptable"</formula>
    </cfRule>
  </conditionalFormatting>
  <conditionalFormatting sqref="AD16">
    <cfRule type="containsText" dxfId="1677" priority="42" stopIfTrue="1" operator="containsText" text="No aceptable o aceptable con control específico">
      <formula>NOT(ISERROR(SEARCH("No aceptable o aceptable con control específico",AD16)))</formula>
    </cfRule>
    <cfRule type="containsText" dxfId="1676" priority="43" stopIfTrue="1" operator="containsText" text="No aceptable">
      <formula>NOT(ISERROR(SEARCH("No aceptable",AD16)))</formula>
    </cfRule>
    <cfRule type="containsText" dxfId="1675" priority="44" stopIfTrue="1" operator="containsText" text="No Aceptable o aceptable con control específico">
      <formula>NOT(ISERROR(SEARCH("No Aceptable o aceptable con control específico",AD16)))</formula>
    </cfRule>
  </conditionalFormatting>
  <conditionalFormatting sqref="AB17:AD18">
    <cfRule type="cellIs" dxfId="1674" priority="39" stopIfTrue="1" operator="equal">
      <formula>"I"</formula>
    </cfRule>
    <cfRule type="cellIs" dxfId="1673" priority="40" stopIfTrue="1" operator="equal">
      <formula>"II"</formula>
    </cfRule>
    <cfRule type="cellIs" dxfId="1672" priority="41" stopIfTrue="1" operator="between">
      <formula>"III"</formula>
      <formula>"IV"</formula>
    </cfRule>
  </conditionalFormatting>
  <conditionalFormatting sqref="AD17:AD18">
    <cfRule type="cellIs" dxfId="1671" priority="37" stopIfTrue="1" operator="equal">
      <formula>"Aceptable"</formula>
    </cfRule>
    <cfRule type="cellIs" dxfId="1670" priority="38" stopIfTrue="1" operator="equal">
      <formula>"No aceptable"</formula>
    </cfRule>
  </conditionalFormatting>
  <conditionalFormatting sqref="AD17:AD18">
    <cfRule type="containsText" dxfId="1669" priority="34" stopIfTrue="1" operator="containsText" text="No aceptable o aceptable con control específico">
      <formula>NOT(ISERROR(SEARCH("No aceptable o aceptable con control específico",AD17)))</formula>
    </cfRule>
    <cfRule type="containsText" dxfId="1668" priority="35" stopIfTrue="1" operator="containsText" text="No aceptable">
      <formula>NOT(ISERROR(SEARCH("No aceptable",AD17)))</formula>
    </cfRule>
    <cfRule type="containsText" dxfId="1667" priority="36" stopIfTrue="1" operator="containsText" text="No Aceptable o aceptable con control específico">
      <formula>NOT(ISERROR(SEARCH("No Aceptable o aceptable con control específico",AD17)))</formula>
    </cfRule>
  </conditionalFormatting>
  <conditionalFormatting sqref="AB14:AC14">
    <cfRule type="cellIs" dxfId="1666" priority="31" stopIfTrue="1" operator="equal">
      <formula>"I"</formula>
    </cfRule>
    <cfRule type="cellIs" dxfId="1665" priority="32" stopIfTrue="1" operator="equal">
      <formula>"II"</formula>
    </cfRule>
    <cfRule type="cellIs" dxfId="1664" priority="33" stopIfTrue="1" operator="between">
      <formula>"III"</formula>
      <formula>"IV"</formula>
    </cfRule>
  </conditionalFormatting>
  <conditionalFormatting sqref="AD14">
    <cfRule type="cellIs" dxfId="1663" priority="28" stopIfTrue="1" operator="equal">
      <formula>"I"</formula>
    </cfRule>
    <cfRule type="cellIs" dxfId="1662" priority="29" stopIfTrue="1" operator="equal">
      <formula>"II"</formula>
    </cfRule>
    <cfRule type="cellIs" dxfId="1661" priority="30" stopIfTrue="1" operator="between">
      <formula>"III"</formula>
      <formula>"IV"</formula>
    </cfRule>
  </conditionalFormatting>
  <conditionalFormatting sqref="AD14">
    <cfRule type="cellIs" dxfId="1660" priority="26" stopIfTrue="1" operator="equal">
      <formula>"Aceptable"</formula>
    </cfRule>
    <cfRule type="cellIs" dxfId="1659" priority="27" stopIfTrue="1" operator="equal">
      <formula>"No aceptable"</formula>
    </cfRule>
  </conditionalFormatting>
  <conditionalFormatting sqref="AD14">
    <cfRule type="containsText" dxfId="1658" priority="23" stopIfTrue="1" operator="containsText" text="No aceptable o aceptable con control específico">
      <formula>NOT(ISERROR(SEARCH("No aceptable o aceptable con control específico",AD14)))</formula>
    </cfRule>
    <cfRule type="containsText" dxfId="1657" priority="24" stopIfTrue="1" operator="containsText" text="No aceptable">
      <formula>NOT(ISERROR(SEARCH("No aceptable",AD14)))</formula>
    </cfRule>
    <cfRule type="containsText" dxfId="1656" priority="25" stopIfTrue="1" operator="containsText" text="No Aceptable o aceptable con control específico">
      <formula>NOT(ISERROR(SEARCH("No Aceptable o aceptable con control específico",AD14)))</formula>
    </cfRule>
  </conditionalFormatting>
  <conditionalFormatting sqref="AD14">
    <cfRule type="containsText" dxfId="1655" priority="21" stopIfTrue="1" operator="containsText" text="No aceptable">
      <formula>NOT(ISERROR(SEARCH("No aceptable",AD14)))</formula>
    </cfRule>
    <cfRule type="containsText" dxfId="1654" priority="22" stopIfTrue="1" operator="containsText" text="No Aceptable o aceptable con control específico">
      <formula>NOT(ISERROR(SEARCH("No Aceptable o aceptable con control específico",AD14)))</formula>
    </cfRule>
  </conditionalFormatting>
  <conditionalFormatting sqref="AE21">
    <cfRule type="cellIs" dxfId="1653" priority="8" stopIfTrue="1" operator="equal">
      <formula>"I"</formula>
    </cfRule>
    <cfRule type="cellIs" dxfId="1652" priority="9" stopIfTrue="1" operator="equal">
      <formula>"II"</formula>
    </cfRule>
    <cfRule type="cellIs" dxfId="1651" priority="10" stopIfTrue="1" operator="between">
      <formula>"III"</formula>
      <formula>"IV"</formula>
    </cfRule>
  </conditionalFormatting>
  <conditionalFormatting sqref="AE21">
    <cfRule type="cellIs" dxfId="1650" priority="6" stopIfTrue="1" operator="equal">
      <formula>"Aceptable"</formula>
    </cfRule>
    <cfRule type="cellIs" dxfId="1649" priority="7" stopIfTrue="1" operator="equal">
      <formula>"No aceptable"</formula>
    </cfRule>
  </conditionalFormatting>
  <conditionalFormatting sqref="AE16">
    <cfRule type="cellIs" dxfId="1648" priority="13" stopIfTrue="1" operator="equal">
      <formula>"I"</formula>
    </cfRule>
    <cfRule type="cellIs" dxfId="1647" priority="14" stopIfTrue="1" operator="equal">
      <formula>"II"</formula>
    </cfRule>
    <cfRule type="cellIs" dxfId="1646" priority="15" stopIfTrue="1" operator="between">
      <formula>"III"</formula>
      <formula>"IV"</formula>
    </cfRule>
  </conditionalFormatting>
  <conditionalFormatting sqref="AE16">
    <cfRule type="cellIs" dxfId="1645" priority="11" stopIfTrue="1" operator="equal">
      <formula>"Aceptable"</formula>
    </cfRule>
    <cfRule type="cellIs" dxfId="1644" priority="12" stopIfTrue="1" operator="equal">
      <formula>"No aceptable"</formula>
    </cfRule>
  </conditionalFormatting>
  <conditionalFormatting sqref="AE24">
    <cfRule type="cellIs" dxfId="1643" priority="3" stopIfTrue="1" operator="equal">
      <formula>"I"</formula>
    </cfRule>
    <cfRule type="cellIs" dxfId="1642" priority="4" stopIfTrue="1" operator="equal">
      <formula>"II"</formula>
    </cfRule>
    <cfRule type="cellIs" dxfId="1641" priority="5" stopIfTrue="1" operator="between">
      <formula>"III"</formula>
      <formula>"IV"</formula>
    </cfRule>
  </conditionalFormatting>
  <conditionalFormatting sqref="AE24">
    <cfRule type="cellIs" dxfId="1640" priority="1" stopIfTrue="1" operator="equal">
      <formula>"Aceptable"</formula>
    </cfRule>
    <cfRule type="cellIs" dxfId="1639" priority="2" stopIfTrue="1" operator="equal">
      <formula>"No aceptable"</formula>
    </cfRule>
  </conditionalFormatting>
  <dataValidations count="4">
    <dataValidation allowBlank="1" sqref="AA23 AA16:AA18 AA14" xr:uid="{00000000-0002-0000-1400-000000000000}"/>
    <dataValidation type="list" allowBlank="1" showInputMessage="1" showErrorMessage="1" prompt="10 = Muy Alto_x000a_6 = Alto_x000a_2 = Medio_x000a_0 = Bajo" sqref="U23 U16:U18 U14" xr:uid="{00000000-0002-0000-1400-000001000000}">
      <formula1>"10, 6, 2, 0, "</formula1>
    </dataValidation>
    <dataValidation type="list" allowBlank="1" showInputMessage="1" prompt="4 = Continua_x000a_3 = Frecuente_x000a_2 = Ocasional_x000a_1 = Esporádica" sqref="V23 V16:V18 V14" xr:uid="{00000000-0002-0000-14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23 Z16:Z18 Z14" xr:uid="{00000000-0002-0000-1400-000003000000}">
      <formula1>"100,60,25,10"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B1:BL806"/>
  <sheetViews>
    <sheetView zoomScale="106" zoomScaleNormal="106" workbookViewId="0"/>
  </sheetViews>
  <sheetFormatPr baseColWidth="10" defaultRowHeight="64.5" customHeight="1" x14ac:dyDescent="0.2"/>
  <cols>
    <col min="1" max="1" width="1.85546875" customWidth="1"/>
    <col min="2" max="2" width="5.7109375" customWidth="1"/>
    <col min="3" max="3" width="7.5703125" customWidth="1"/>
    <col min="4" max="4" width="5.85546875" customWidth="1"/>
    <col min="5" max="5" width="6.7109375" customWidth="1"/>
    <col min="6" max="6" width="16.85546875" customWidth="1"/>
    <col min="7" max="7" width="8.28515625" customWidth="1"/>
    <col min="8" max="8" width="11.7109375" customWidth="1"/>
    <col min="9" max="9" width="16.85546875" customWidth="1"/>
    <col min="10" max="10" width="17.28515625" customWidth="1"/>
    <col min="11" max="11" width="19.85546875" customWidth="1"/>
    <col min="12" max="15" width="5.140625" customWidth="1"/>
    <col min="16" max="16" width="16.5703125"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4.140625" customWidth="1"/>
    <col min="26" max="26" width="7.7109375" customWidth="1"/>
    <col min="27" max="27" width="8.140625" customWidth="1"/>
    <col min="28" max="28" width="7.28515625" customWidth="1"/>
    <col min="29" max="29" width="13.140625" customWidth="1"/>
    <col min="30" max="30" width="12.7109375" customWidth="1"/>
    <col min="31" max="31" width="14.85546875" customWidth="1"/>
    <col min="32" max="32" width="9.5703125" customWidth="1"/>
    <col min="33" max="33" width="11.28515625" customWidth="1"/>
    <col min="34" max="34" width="18.5703125" customWidth="1"/>
    <col min="35" max="35" width="26.140625" customWidth="1"/>
    <col min="36" max="36" width="10.85546875" customWidth="1"/>
    <col min="37" max="37" width="19.28515625" customWidth="1"/>
  </cols>
  <sheetData>
    <row r="1" spans="2:64" ht="38.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38.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38.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38.2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18.75" customHeight="1" x14ac:dyDescent="0.3">
      <c r="E6" s="113"/>
      <c r="H6" s="114"/>
      <c r="AF6" s="113"/>
      <c r="AG6" s="113"/>
      <c r="AH6" s="113"/>
      <c r="AJ6" s="114"/>
    </row>
    <row r="7" spans="2: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98.25" customHeight="1" x14ac:dyDescent="0.35">
      <c r="B11" s="264" t="s">
        <v>135</v>
      </c>
      <c r="C11" s="264" t="s">
        <v>278</v>
      </c>
      <c r="D11" s="264" t="s">
        <v>105</v>
      </c>
      <c r="E11" s="317" t="s">
        <v>143</v>
      </c>
      <c r="F11" s="270" t="s">
        <v>144</v>
      </c>
      <c r="G11" s="79" t="s">
        <v>42</v>
      </c>
      <c r="H11" s="240" t="s">
        <v>36</v>
      </c>
      <c r="I11" s="175" t="s">
        <v>46</v>
      </c>
      <c r="J11" s="176" t="s">
        <v>354</v>
      </c>
      <c r="K11" s="176" t="s">
        <v>355</v>
      </c>
      <c r="L11" s="195">
        <v>7</v>
      </c>
      <c r="M11" s="195">
        <v>0</v>
      </c>
      <c r="N11" s="195">
        <v>0</v>
      </c>
      <c r="O11" s="195">
        <f t="shared" ref="O11:O25" si="0">SUM(L11:N11)</f>
        <v>7</v>
      </c>
      <c r="P11" s="176" t="s">
        <v>356</v>
      </c>
      <c r="Q11" s="179">
        <v>8</v>
      </c>
      <c r="R11" s="176" t="s">
        <v>603</v>
      </c>
      <c r="S11" s="176" t="s">
        <v>358</v>
      </c>
      <c r="T11" s="176" t="s">
        <v>357</v>
      </c>
      <c r="U11" s="180">
        <v>2</v>
      </c>
      <c r="V11" s="180">
        <v>4</v>
      </c>
      <c r="W11" s="180">
        <f t="shared" ref="W11:W25" si="1">V11*U11</f>
        <v>8</v>
      </c>
      <c r="X11" s="181" t="str">
        <f t="shared" ref="X11:X25" si="2">+IF(AND(U11*V11&gt;=24,U11*V11&lt;=40),"MA",IF(AND(U11*V11&gt;=10,U11*V11&lt;=20),"A",IF(AND(U11*V11&gt;=6,U11*V11&lt;=8),"M",IF(AND(U11*V11&gt;=0,U11*V11&lt;=4),"B",""))))</f>
        <v>M</v>
      </c>
      <c r="Y11" s="184" t="str">
        <f t="shared" ref="Y11:Y25"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 t="shared" ref="AA11:AA25" si="4">W11*Z11</f>
        <v>80</v>
      </c>
      <c r="AB11" s="183" t="str">
        <f t="shared" ref="AB11:AB25" si="5">+IF(AND(U11*V11*Z11&gt;=600,U11*V11*Z11&lt;=4000),"I",IF(AND(U11*V11*Z11&gt;=150,U11*V11*Z11&lt;=500),"II",IF(AND(U11*V11*Z11&gt;=40,U11*V11*Z11&lt;=120),"III",IF(AND(U11*V11*Z11&gt;=0,U11*V11*Z11&lt;=20),"IV",""))))</f>
        <v>III</v>
      </c>
      <c r="AC11" s="184" t="str">
        <f t="shared" ref="AC11:AC25"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 t="shared" ref="AD11:AD25" si="7">+IF(AB11="I","No aceptable",IF(AB11="II","No aceptable o aceptable con control específico",IF(AB11="III","Aceptable",IF(AB11="IV","Aceptable",""))))</f>
        <v>Aceptable</v>
      </c>
      <c r="AE11" s="175" t="s">
        <v>56</v>
      </c>
      <c r="AF11" s="179" t="s">
        <v>34</v>
      </c>
      <c r="AG11" s="179" t="s">
        <v>34</v>
      </c>
      <c r="AH11" s="179" t="s">
        <v>363</v>
      </c>
      <c r="AI11" s="175" t="s">
        <v>359</v>
      </c>
      <c r="AJ11" s="179" t="s">
        <v>34</v>
      </c>
      <c r="AK11" s="179"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98.25" customHeight="1" x14ac:dyDescent="0.35">
      <c r="B12" s="264"/>
      <c r="C12" s="264"/>
      <c r="D12" s="264"/>
      <c r="E12" s="317"/>
      <c r="F12" s="270"/>
      <c r="G12" s="104" t="s">
        <v>42</v>
      </c>
      <c r="H12" s="241"/>
      <c r="I12" s="175" t="s">
        <v>120</v>
      </c>
      <c r="J12" s="176" t="s">
        <v>360</v>
      </c>
      <c r="K12" s="187" t="s">
        <v>361</v>
      </c>
      <c r="L12" s="195">
        <v>7</v>
      </c>
      <c r="M12" s="195">
        <v>0</v>
      </c>
      <c r="N12" s="195">
        <v>0</v>
      </c>
      <c r="O12" s="195">
        <f t="shared" ref="O12" si="8">SUM(L12:N12)</f>
        <v>7</v>
      </c>
      <c r="P12" s="176" t="s">
        <v>356</v>
      </c>
      <c r="Q12" s="179">
        <v>8</v>
      </c>
      <c r="R12" s="187" t="s">
        <v>604</v>
      </c>
      <c r="S12" s="187" t="s">
        <v>358</v>
      </c>
      <c r="T12" s="187" t="s">
        <v>357</v>
      </c>
      <c r="U12" s="180">
        <v>2</v>
      </c>
      <c r="V12" s="180">
        <v>4</v>
      </c>
      <c r="W12" s="180">
        <f t="shared" ref="W12" si="9">V12*U12</f>
        <v>8</v>
      </c>
      <c r="X12" s="181" t="str">
        <f t="shared" ref="X12" si="10">+IF(AND(U12*V12&gt;=24,U12*V12&lt;=40),"MA",IF(AND(U12*V12&gt;=10,U12*V12&lt;=20),"A",IF(AND(U12*V12&gt;=6,U12*V12&lt;=8),"M",IF(AND(U12*V12&gt;=0,U12*V12&lt;=4),"B",""))))</f>
        <v>M</v>
      </c>
      <c r="Y12" s="184" t="str">
        <f t="shared" ref="Y12" si="11">+IF(X12="MA","Situación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11</v>
      </c>
      <c r="AA12" s="180">
        <f t="shared" ref="AA12" si="12">W12*Z12</f>
        <v>88</v>
      </c>
      <c r="AB12" s="183" t="str">
        <f t="shared" ref="AB12" si="13">+IF(AND(U12*V12*Z12&gt;=600,U12*V12*Z12&lt;=4000),"I",IF(AND(U12*V12*Z12&gt;=150,U12*V12*Z12&lt;=500),"II",IF(AND(U12*V12*Z12&gt;=40,U12*V12*Z12&lt;=120),"III",IF(AND(U12*V12*Z12&gt;=0,U12*V12*Z12&lt;=20),"IV",""))))</f>
        <v>III</v>
      </c>
      <c r="AC12" s="184" t="str">
        <f t="shared" ref="AC12" si="14">+IF(AB12="I","Situación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 t="shared" ref="AD12" si="15">+IF(AB12="I","No aceptable",IF(AB12="II","No aceptable o aceptable con control específico",IF(AB12="III","Aceptable",IF(AB12="IV","Aceptable",""))))</f>
        <v>Aceptable</v>
      </c>
      <c r="AE12" s="175" t="s">
        <v>121</v>
      </c>
      <c r="AF12" s="179" t="s">
        <v>34</v>
      </c>
      <c r="AG12" s="179" t="s">
        <v>34</v>
      </c>
      <c r="AH12" s="179" t="s">
        <v>364</v>
      </c>
      <c r="AI12" s="175" t="s">
        <v>359</v>
      </c>
      <c r="AJ12" s="179" t="s">
        <v>34</v>
      </c>
      <c r="AK12" s="179"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98.25" customHeight="1" x14ac:dyDescent="0.35">
      <c r="B13" s="264"/>
      <c r="C13" s="264"/>
      <c r="D13" s="264"/>
      <c r="E13" s="317"/>
      <c r="F13" s="270"/>
      <c r="G13" s="276" t="s">
        <v>42</v>
      </c>
      <c r="H13" s="299" t="s">
        <v>44</v>
      </c>
      <c r="I13" s="175" t="s">
        <v>60</v>
      </c>
      <c r="J13" s="213" t="s">
        <v>345</v>
      </c>
      <c r="K13" s="175" t="s">
        <v>327</v>
      </c>
      <c r="L13" s="195">
        <v>7</v>
      </c>
      <c r="M13" s="202">
        <v>0</v>
      </c>
      <c r="N13" s="202">
        <v>0</v>
      </c>
      <c r="O13" s="202">
        <f t="shared" si="0"/>
        <v>7</v>
      </c>
      <c r="P13" s="175" t="s">
        <v>343</v>
      </c>
      <c r="Q13" s="175">
        <v>8</v>
      </c>
      <c r="R13" s="175" t="s">
        <v>328</v>
      </c>
      <c r="S13" s="175" t="s">
        <v>329</v>
      </c>
      <c r="T13" s="175" t="s">
        <v>443</v>
      </c>
      <c r="U13" s="180">
        <v>2</v>
      </c>
      <c r="V13" s="180">
        <v>4</v>
      </c>
      <c r="W13" s="180">
        <f t="shared" si="1"/>
        <v>8</v>
      </c>
      <c r="X13" s="181" t="str">
        <f t="shared" si="2"/>
        <v>M</v>
      </c>
      <c r="Y13" s="184" t="str">
        <f t="shared" si="3"/>
        <v>Situación deficiente con exposición esporádica, o bien situación mejorable con exposición continuada o frecuente. Es posible que suceda el daño alguna vez.</v>
      </c>
      <c r="Z13" s="180">
        <v>10</v>
      </c>
      <c r="AA13" s="180">
        <f t="shared" si="4"/>
        <v>80</v>
      </c>
      <c r="AB13" s="183" t="str">
        <f t="shared" si="5"/>
        <v>III</v>
      </c>
      <c r="AC13" s="184" t="str">
        <f t="shared" si="6"/>
        <v>Mejorar si es posible. Sería conveniente justificar la intervención y su rentabilidad.</v>
      </c>
      <c r="AD13" s="184" t="str">
        <f t="shared" si="7"/>
        <v>Aceptable</v>
      </c>
      <c r="AE13" s="175" t="s">
        <v>63</v>
      </c>
      <c r="AF13" s="175" t="s">
        <v>34</v>
      </c>
      <c r="AG13" s="175" t="s">
        <v>34</v>
      </c>
      <c r="AH13" s="175" t="s">
        <v>34</v>
      </c>
      <c r="AI13" s="175" t="s">
        <v>344</v>
      </c>
      <c r="AJ13" s="175" t="s">
        <v>34</v>
      </c>
      <c r="AK13" s="175"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98.25" customHeight="1" x14ac:dyDescent="0.35">
      <c r="B14" s="264"/>
      <c r="C14" s="264"/>
      <c r="D14" s="264"/>
      <c r="E14" s="317"/>
      <c r="F14" s="270"/>
      <c r="G14" s="277"/>
      <c r="H14" s="300"/>
      <c r="I14" s="199" t="s">
        <v>333</v>
      </c>
      <c r="J14" s="175" t="s">
        <v>334</v>
      </c>
      <c r="K14" s="175" t="s">
        <v>335</v>
      </c>
      <c r="L14" s="195">
        <v>7</v>
      </c>
      <c r="M14" s="202">
        <v>0</v>
      </c>
      <c r="N14" s="202">
        <v>0</v>
      </c>
      <c r="O14" s="202">
        <f t="shared" ref="O14" si="16">SUM(L14:N14)</f>
        <v>7</v>
      </c>
      <c r="P14" s="175" t="s">
        <v>336</v>
      </c>
      <c r="Q14" s="179">
        <v>8</v>
      </c>
      <c r="R14" s="175" t="s">
        <v>339</v>
      </c>
      <c r="S14" s="175" t="s">
        <v>643</v>
      </c>
      <c r="T14" s="175" t="s">
        <v>444</v>
      </c>
      <c r="U14" s="180">
        <v>2</v>
      </c>
      <c r="V14" s="180">
        <v>4</v>
      </c>
      <c r="W14" s="180">
        <f t="shared" ref="W14:W15" si="17">V14*U14</f>
        <v>8</v>
      </c>
      <c r="X14" s="181" t="str">
        <f t="shared" ref="X14:X15" si="18">+IF(AND(U14*V14&gt;=24,U14*V14&lt;=40),"MA",IF(AND(U14*V14&gt;=10,U14*V14&lt;=20),"A",IF(AND(U14*V14&gt;=6,U14*V14&lt;=8),"M",IF(AND(U14*V14&gt;=0,U14*V14&lt;=4),"B",""))))</f>
        <v>M</v>
      </c>
      <c r="Y14" s="184" t="str">
        <f t="shared" ref="Y14:Y15" si="19">+IF(X14="MA","Situación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180">
        <v>10</v>
      </c>
      <c r="AA14" s="180">
        <f t="shared" ref="AA14:AA15" si="20">W14*Z14</f>
        <v>80</v>
      </c>
      <c r="AB14" s="183" t="str">
        <f t="shared" ref="AB14:AB15" si="21">+IF(AND(U14*V14*Z14&gt;=600,U14*V14*Z14&lt;=4000),"I",IF(AND(U14*V14*Z14&gt;=150,U14*V14*Z14&lt;=500),"II",IF(AND(U14*V14*Z14&gt;=40,U14*V14*Z14&lt;=120),"III",IF(AND(U14*V14*Z14&gt;=0,U14*V14*Z14&lt;=20),"IV",""))))</f>
        <v>III</v>
      </c>
      <c r="AC14" s="184" t="str">
        <f t="shared" ref="AC14:AC15" si="22">+IF(AB14="I","Situación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84" t="str">
        <f t="shared" ref="AD14:AD15" si="23">+IF(AB14="I","No aceptable",IF(AB14="II","No aceptable o aceptable con control específico",IF(AB14="III","Aceptable",IF(AB14="IV","Aceptable",""))))</f>
        <v>Aceptable</v>
      </c>
      <c r="AE14" s="184" t="s">
        <v>342</v>
      </c>
      <c r="AF14" s="175" t="s">
        <v>34</v>
      </c>
      <c r="AG14" s="175" t="s">
        <v>34</v>
      </c>
      <c r="AH14" s="175" t="s">
        <v>34</v>
      </c>
      <c r="AI14" s="175" t="s">
        <v>341</v>
      </c>
      <c r="AJ14" s="175" t="s">
        <v>34</v>
      </c>
      <c r="AK14" s="179" t="s">
        <v>271</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110" customFormat="1" ht="98.25" customHeight="1" x14ac:dyDescent="0.35">
      <c r="B15" s="264"/>
      <c r="C15" s="264"/>
      <c r="D15" s="264"/>
      <c r="E15" s="317"/>
      <c r="F15" s="270"/>
      <c r="G15" s="277"/>
      <c r="H15" s="300"/>
      <c r="I15" s="175" t="s">
        <v>612</v>
      </c>
      <c r="J15" s="175" t="s">
        <v>613</v>
      </c>
      <c r="K15" s="175" t="s">
        <v>614</v>
      </c>
      <c r="L15" s="195">
        <v>7</v>
      </c>
      <c r="M15" s="202">
        <v>0</v>
      </c>
      <c r="N15" s="202">
        <v>0</v>
      </c>
      <c r="O15" s="202">
        <f t="shared" ref="O15" si="24">SUM(L15:N15)</f>
        <v>7</v>
      </c>
      <c r="P15" s="175" t="s">
        <v>615</v>
      </c>
      <c r="Q15" s="179">
        <v>8</v>
      </c>
      <c r="R15" s="175" t="s">
        <v>331</v>
      </c>
      <c r="S15" s="175" t="s">
        <v>616</v>
      </c>
      <c r="T15" s="175" t="s">
        <v>617</v>
      </c>
      <c r="U15" s="180">
        <v>2</v>
      </c>
      <c r="V15" s="180">
        <v>1</v>
      </c>
      <c r="W15" s="180">
        <f t="shared" si="17"/>
        <v>2</v>
      </c>
      <c r="X15" s="181" t="str">
        <f t="shared" si="18"/>
        <v>B</v>
      </c>
      <c r="Y15" s="184" t="str">
        <f t="shared" si="19"/>
        <v>Situación mejorable con exposición ocasional o esporádica, o situación sin anomalía destacable con cualquier nivel de exposición. No es esperable que se materialice el riesgo, aunque puede ser concebible.</v>
      </c>
      <c r="Z15" s="180">
        <v>10</v>
      </c>
      <c r="AA15" s="180">
        <f t="shared" si="20"/>
        <v>20</v>
      </c>
      <c r="AB15" s="183" t="str">
        <f t="shared" si="21"/>
        <v>IV</v>
      </c>
      <c r="AC15" s="184" t="str">
        <f t="shared" si="22"/>
        <v>Mantener las medidas de control existentes, pero se deberían considerar soluciones o mejoras y se deben hacer comprobaciones periódicas para asegurar que el riesgo aún es tolerable.</v>
      </c>
      <c r="AD15" s="184" t="str">
        <f t="shared" si="23"/>
        <v>Aceptable</v>
      </c>
      <c r="AE15" s="175" t="s">
        <v>351</v>
      </c>
      <c r="AF15" s="175" t="s">
        <v>34</v>
      </c>
      <c r="AG15" s="175" t="s">
        <v>34</v>
      </c>
      <c r="AH15" s="175" t="s">
        <v>34</v>
      </c>
      <c r="AI15" s="175" t="s">
        <v>338</v>
      </c>
      <c r="AJ15" s="175" t="s">
        <v>34</v>
      </c>
      <c r="AK15" s="179" t="s">
        <v>618</v>
      </c>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row>
    <row r="16" spans="2:64" s="2" customFormat="1" ht="98.25" customHeight="1" x14ac:dyDescent="0.35">
      <c r="B16" s="264"/>
      <c r="C16" s="264"/>
      <c r="D16" s="264"/>
      <c r="E16" s="317"/>
      <c r="F16" s="270"/>
      <c r="G16" s="278"/>
      <c r="H16" s="301"/>
      <c r="I16" s="179" t="s">
        <v>62</v>
      </c>
      <c r="J16" s="175" t="s">
        <v>346</v>
      </c>
      <c r="K16" s="175" t="s">
        <v>327</v>
      </c>
      <c r="L16" s="195">
        <v>7</v>
      </c>
      <c r="M16" s="175">
        <v>0</v>
      </c>
      <c r="N16" s="202">
        <v>0</v>
      </c>
      <c r="O16" s="202">
        <f>SUM(L16:N16)</f>
        <v>7</v>
      </c>
      <c r="P16" s="175" t="s">
        <v>343</v>
      </c>
      <c r="Q16" s="179">
        <v>8</v>
      </c>
      <c r="R16" s="175" t="s">
        <v>331</v>
      </c>
      <c r="S16" s="175" t="s">
        <v>329</v>
      </c>
      <c r="T16" s="175" t="s">
        <v>443</v>
      </c>
      <c r="U16" s="180">
        <v>2</v>
      </c>
      <c r="V16" s="180">
        <v>2</v>
      </c>
      <c r="W16" s="180">
        <f t="shared" si="1"/>
        <v>4</v>
      </c>
      <c r="X16" s="181" t="str">
        <f t="shared" si="2"/>
        <v>B</v>
      </c>
      <c r="Y16" s="184" t="str">
        <f t="shared" si="3"/>
        <v>Situación mejorable con exposición ocasional o esporádica, o situación sin anomalía destacable con cualquier nivel de exposición. No es esperable que se materialice el riesgo, aunque puede ser concebible.</v>
      </c>
      <c r="Z16" s="180">
        <v>25</v>
      </c>
      <c r="AA16" s="180">
        <f t="shared" si="4"/>
        <v>100</v>
      </c>
      <c r="AB16" s="183" t="str">
        <f t="shared" si="5"/>
        <v>III</v>
      </c>
      <c r="AC16" s="184" t="str">
        <f t="shared" si="6"/>
        <v>Mejorar si es posible. Sería conveniente justificar la intervención y su rentabilidad.</v>
      </c>
      <c r="AD16" s="184" t="str">
        <f t="shared" si="7"/>
        <v>Aceptable</v>
      </c>
      <c r="AE16" s="175" t="s">
        <v>351</v>
      </c>
      <c r="AF16" s="175" t="s">
        <v>34</v>
      </c>
      <c r="AG16" s="175" t="s">
        <v>34</v>
      </c>
      <c r="AH16" s="175" t="s">
        <v>202</v>
      </c>
      <c r="AI16" s="175" t="s">
        <v>338</v>
      </c>
      <c r="AJ16" s="175" t="s">
        <v>34</v>
      </c>
      <c r="AK16" s="175" t="s">
        <v>271</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98.25" customHeight="1" x14ac:dyDescent="0.35">
      <c r="B17" s="264"/>
      <c r="C17" s="264"/>
      <c r="D17" s="264"/>
      <c r="E17" s="317"/>
      <c r="F17" s="270"/>
      <c r="G17" s="100" t="s">
        <v>42</v>
      </c>
      <c r="H17" s="187" t="s">
        <v>306</v>
      </c>
      <c r="I17" s="187" t="s">
        <v>522</v>
      </c>
      <c r="J17" s="187" t="s">
        <v>509</v>
      </c>
      <c r="K17" s="187" t="s">
        <v>510</v>
      </c>
      <c r="L17" s="195">
        <v>7</v>
      </c>
      <c r="M17" s="175">
        <v>0</v>
      </c>
      <c r="N17" s="202">
        <v>0</v>
      </c>
      <c r="O17" s="202">
        <v>1</v>
      </c>
      <c r="P17" s="187" t="s">
        <v>511</v>
      </c>
      <c r="Q17" s="175">
        <v>8</v>
      </c>
      <c r="R17" s="187" t="s">
        <v>512</v>
      </c>
      <c r="S17" s="187" t="s">
        <v>513</v>
      </c>
      <c r="T17" s="187" t="s">
        <v>514</v>
      </c>
      <c r="U17" s="180">
        <v>2</v>
      </c>
      <c r="V17" s="180">
        <v>3</v>
      </c>
      <c r="W17" s="180">
        <f t="shared" si="1"/>
        <v>6</v>
      </c>
      <c r="X17" s="181" t="str">
        <f t="shared" si="2"/>
        <v>M</v>
      </c>
      <c r="Y17" s="184" t="str">
        <f t="shared" si="3"/>
        <v>Situación deficiente con exposición esporádica, o bien situación mejorable con exposición continuada o frecuente. Es posible que suceda el daño alguna vez.</v>
      </c>
      <c r="Z17" s="180">
        <v>25</v>
      </c>
      <c r="AA17" s="180">
        <f t="shared" si="4"/>
        <v>150</v>
      </c>
      <c r="AB17" s="183" t="str">
        <f t="shared" si="5"/>
        <v>II</v>
      </c>
      <c r="AC17" s="184" t="str">
        <f t="shared" si="6"/>
        <v>Corregir y adoptar medidas de control de inmediato. Sin embargo suspenda actividades si el nivel de riesgo está por encima o igual de 360.</v>
      </c>
      <c r="AD17" s="184" t="str">
        <f t="shared" si="7"/>
        <v>No aceptable o aceptable con control específico</v>
      </c>
      <c r="AE17" s="184" t="s">
        <v>655</v>
      </c>
      <c r="AF17" s="175" t="s">
        <v>34</v>
      </c>
      <c r="AG17" s="175" t="s">
        <v>34</v>
      </c>
      <c r="AH17" s="180" t="s">
        <v>507</v>
      </c>
      <c r="AI17" s="180" t="s">
        <v>508</v>
      </c>
      <c r="AJ17" s="175" t="s">
        <v>506</v>
      </c>
      <c r="AK17" s="175" t="s">
        <v>271</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98.25" customHeight="1" x14ac:dyDescent="0.35">
      <c r="B18" s="264"/>
      <c r="C18" s="264"/>
      <c r="D18" s="264"/>
      <c r="E18" s="317"/>
      <c r="F18" s="270"/>
      <c r="G18" s="79" t="s">
        <v>42</v>
      </c>
      <c r="H18" s="242" t="s">
        <v>50</v>
      </c>
      <c r="I18" s="187" t="s">
        <v>310</v>
      </c>
      <c r="J18" s="187" t="s">
        <v>311</v>
      </c>
      <c r="K18" s="187" t="s">
        <v>314</v>
      </c>
      <c r="L18" s="195">
        <v>7</v>
      </c>
      <c r="M18" s="195">
        <v>0</v>
      </c>
      <c r="N18" s="195">
        <v>0</v>
      </c>
      <c r="O18" s="195">
        <f t="shared" si="0"/>
        <v>7</v>
      </c>
      <c r="P18" s="196" t="s">
        <v>317</v>
      </c>
      <c r="Q18" s="179">
        <v>8</v>
      </c>
      <c r="R18" s="196" t="s">
        <v>319</v>
      </c>
      <c r="S18" s="196" t="s">
        <v>320</v>
      </c>
      <c r="T18" s="196" t="s">
        <v>321</v>
      </c>
      <c r="U18" s="179">
        <v>6</v>
      </c>
      <c r="V18" s="179">
        <v>4</v>
      </c>
      <c r="W18" s="179">
        <f t="shared" si="1"/>
        <v>24</v>
      </c>
      <c r="X18" s="179" t="str">
        <f t="shared" si="2"/>
        <v>MA</v>
      </c>
      <c r="Y18" s="184" t="str">
        <f t="shared" si="3"/>
        <v>Situación deficiente con exposición continua, o muy deficiente con exposición frecuente. Normalmente la materialización del riesgo ocurre con frecuencia.</v>
      </c>
      <c r="Z18" s="180">
        <v>10</v>
      </c>
      <c r="AA18" s="180">
        <f t="shared" si="4"/>
        <v>240</v>
      </c>
      <c r="AB18" s="183" t="str">
        <f t="shared" si="5"/>
        <v>II</v>
      </c>
      <c r="AC18" s="184" t="str">
        <f t="shared" si="6"/>
        <v>Corregir y adoptar medidas de control de inmediato. Sin embargo suspenda actividades si el nivel de riesgo está por encima o igual de 360.</v>
      </c>
      <c r="AD18" s="184" t="str">
        <f t="shared" si="7"/>
        <v>No aceptable o aceptable con control específico</v>
      </c>
      <c r="AE18" s="175" t="s">
        <v>545</v>
      </c>
      <c r="AF18" s="175" t="s">
        <v>34</v>
      </c>
      <c r="AG18" s="175" t="s">
        <v>34</v>
      </c>
      <c r="AH18" s="187" t="s">
        <v>325</v>
      </c>
      <c r="AI18" s="187" t="s">
        <v>326</v>
      </c>
      <c r="AJ18" s="179" t="s">
        <v>34</v>
      </c>
      <c r="AK18" s="179"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98.25" customHeight="1" x14ac:dyDescent="0.35">
      <c r="B19" s="264"/>
      <c r="C19" s="264"/>
      <c r="D19" s="264"/>
      <c r="E19" s="317"/>
      <c r="F19" s="270"/>
      <c r="G19" s="79" t="s">
        <v>42</v>
      </c>
      <c r="H19" s="242"/>
      <c r="I19" s="187" t="s">
        <v>313</v>
      </c>
      <c r="J19" s="187" t="s">
        <v>312</v>
      </c>
      <c r="K19" s="187" t="s">
        <v>315</v>
      </c>
      <c r="L19" s="195">
        <v>7</v>
      </c>
      <c r="M19" s="195">
        <v>0</v>
      </c>
      <c r="N19" s="195">
        <v>0</v>
      </c>
      <c r="O19" s="195">
        <f t="shared" si="0"/>
        <v>7</v>
      </c>
      <c r="P19" s="196" t="s">
        <v>318</v>
      </c>
      <c r="Q19" s="179">
        <v>8</v>
      </c>
      <c r="R19" s="196" t="s">
        <v>322</v>
      </c>
      <c r="S19" s="196" t="s">
        <v>323</v>
      </c>
      <c r="T19" s="196" t="s">
        <v>324</v>
      </c>
      <c r="U19" s="179">
        <v>6</v>
      </c>
      <c r="V19" s="179">
        <v>4</v>
      </c>
      <c r="W19" s="179">
        <f t="shared" si="1"/>
        <v>24</v>
      </c>
      <c r="X19" s="179" t="str">
        <f t="shared" si="2"/>
        <v>MA</v>
      </c>
      <c r="Y19" s="184" t="str">
        <f t="shared" si="3"/>
        <v>Situación deficiente con exposición continua, o muy deficiente con exposición frecuente. Normalmente la materialización del riesgo ocurre con frecuencia.</v>
      </c>
      <c r="Z19" s="180">
        <v>10</v>
      </c>
      <c r="AA19" s="180">
        <f t="shared" si="4"/>
        <v>240</v>
      </c>
      <c r="AB19" s="183" t="str">
        <f t="shared" si="5"/>
        <v>II</v>
      </c>
      <c r="AC19" s="184" t="str">
        <f t="shared" si="6"/>
        <v>Corregir y adoptar medidas de control de inmediato. Sin embargo suspenda actividades si el nivel de riesgo está por encima o igual de 360.</v>
      </c>
      <c r="AD19" s="184" t="str">
        <f t="shared" si="7"/>
        <v>No aceptable o aceptable con control específico</v>
      </c>
      <c r="AE19" s="175" t="s">
        <v>545</v>
      </c>
      <c r="AF19" s="175" t="s">
        <v>34</v>
      </c>
      <c r="AG19" s="175" t="s">
        <v>34</v>
      </c>
      <c r="AH19" s="187" t="s">
        <v>325</v>
      </c>
      <c r="AI19" s="187" t="s">
        <v>326</v>
      </c>
      <c r="AJ19" s="179" t="s">
        <v>34</v>
      </c>
      <c r="AK19" s="179"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98.25" customHeight="1" x14ac:dyDescent="0.35">
      <c r="B20" s="264"/>
      <c r="C20" s="264"/>
      <c r="D20" s="264"/>
      <c r="E20" s="317"/>
      <c r="F20" s="270"/>
      <c r="G20" s="79" t="s">
        <v>33</v>
      </c>
      <c r="H20" s="240" t="s">
        <v>45</v>
      </c>
      <c r="I20" s="187" t="s">
        <v>65</v>
      </c>
      <c r="J20" s="187" t="s">
        <v>418</v>
      </c>
      <c r="K20" s="187" t="s">
        <v>66</v>
      </c>
      <c r="L20" s="195">
        <v>7</v>
      </c>
      <c r="M20" s="195">
        <v>0</v>
      </c>
      <c r="N20" s="195">
        <v>0</v>
      </c>
      <c r="O20" s="195">
        <f t="shared" si="0"/>
        <v>7</v>
      </c>
      <c r="P20" s="187" t="s">
        <v>412</v>
      </c>
      <c r="Q20" s="179">
        <v>8</v>
      </c>
      <c r="R20" s="175" t="s">
        <v>202</v>
      </c>
      <c r="S20" s="187" t="s">
        <v>413</v>
      </c>
      <c r="T20" s="175" t="s">
        <v>449</v>
      </c>
      <c r="U20" s="180">
        <v>2</v>
      </c>
      <c r="V20" s="180">
        <v>3</v>
      </c>
      <c r="W20" s="180">
        <f t="shared" si="1"/>
        <v>6</v>
      </c>
      <c r="X20" s="181" t="str">
        <f t="shared" si="2"/>
        <v>M</v>
      </c>
      <c r="Y20" s="184" t="str">
        <f t="shared" si="3"/>
        <v>Situación deficiente con exposición esporádica, o bien situación mejorable con exposición continuada o frecuente. Es posible que suceda el daño alguna vez.</v>
      </c>
      <c r="Z20" s="180">
        <v>10</v>
      </c>
      <c r="AA20" s="180">
        <f t="shared" si="4"/>
        <v>60</v>
      </c>
      <c r="AB20" s="183" t="str">
        <f t="shared" si="5"/>
        <v>III</v>
      </c>
      <c r="AC20" s="184" t="str">
        <f t="shared" si="6"/>
        <v>Mejorar si es posible. Sería conveniente justificar la intervención y su rentabilidad.</v>
      </c>
      <c r="AD20" s="184" t="str">
        <f t="shared" si="7"/>
        <v>Aceptable</v>
      </c>
      <c r="AE20" s="175" t="s">
        <v>67</v>
      </c>
      <c r="AF20" s="179" t="s">
        <v>34</v>
      </c>
      <c r="AG20" s="179" t="s">
        <v>34</v>
      </c>
      <c r="AH20" s="187" t="s">
        <v>414</v>
      </c>
      <c r="AI20" s="187" t="s">
        <v>415</v>
      </c>
      <c r="AJ20" s="179" t="s">
        <v>34</v>
      </c>
      <c r="AK20" s="179"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98.25" customHeight="1" x14ac:dyDescent="0.35">
      <c r="B21" s="264"/>
      <c r="C21" s="264"/>
      <c r="D21" s="264"/>
      <c r="E21" s="317"/>
      <c r="F21" s="270"/>
      <c r="G21" s="104"/>
      <c r="H21" s="244"/>
      <c r="I21" s="187" t="s">
        <v>99</v>
      </c>
      <c r="J21" s="187" t="s">
        <v>424</v>
      </c>
      <c r="K21" s="187" t="s">
        <v>400</v>
      </c>
      <c r="L21" s="195">
        <v>7</v>
      </c>
      <c r="M21" s="195">
        <v>0</v>
      </c>
      <c r="N21" s="195">
        <v>0</v>
      </c>
      <c r="O21" s="195">
        <f t="shared" ref="O21" si="25">SUM(L21:N21)</f>
        <v>7</v>
      </c>
      <c r="P21" s="187" t="s">
        <v>423</v>
      </c>
      <c r="Q21" s="179">
        <v>8</v>
      </c>
      <c r="R21" s="187" t="s">
        <v>202</v>
      </c>
      <c r="S21" s="175" t="s">
        <v>439</v>
      </c>
      <c r="T21" s="175" t="s">
        <v>446</v>
      </c>
      <c r="U21" s="180">
        <v>2</v>
      </c>
      <c r="V21" s="180">
        <v>3</v>
      </c>
      <c r="W21" s="180">
        <f t="shared" ref="W21" si="26">V21*U21</f>
        <v>6</v>
      </c>
      <c r="X21" s="181" t="str">
        <f t="shared" ref="X21" si="27">+IF(AND(U21*V21&gt;=24,U21*V21&lt;=40),"MA",IF(AND(U21*V21&gt;=10,U21*V21&lt;=20),"A",IF(AND(U21*V21&gt;=6,U21*V21&lt;=8),"M",IF(AND(U21*V21&gt;=0,U21*V21&lt;=4),"B",""))))</f>
        <v>M</v>
      </c>
      <c r="Y21" s="184" t="str">
        <f t="shared" ref="Y21" si="28">+IF(X21="MA","Situación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180">
        <v>11</v>
      </c>
      <c r="AA21" s="180">
        <f t="shared" ref="AA21" si="29">W21*Z21</f>
        <v>66</v>
      </c>
      <c r="AB21" s="183" t="str">
        <f t="shared" ref="AB21" si="30">+IF(AND(U21*V21*Z21&gt;=600,U21*V21*Z21&lt;=4000),"I",IF(AND(U21*V21*Z21&gt;=150,U21*V21*Z21&lt;=500),"II",IF(AND(U21*V21*Z21&gt;=40,U21*V21*Z21&lt;=120),"III",IF(AND(U21*V21*Z21&gt;=0,U21*V21*Z21&lt;=20),"IV",""))))</f>
        <v>III</v>
      </c>
      <c r="AC21" s="184" t="str">
        <f t="shared" ref="AC21" si="31">+IF(AB21="I","Situación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84" t="str">
        <f t="shared" ref="AD21" si="32">+IF(AB21="I","No aceptable",IF(AB21="II","No aceptable o aceptable con control específico",IF(AB21="III","Aceptable",IF(AB21="IV","Aceptable",""))))</f>
        <v>Aceptable</v>
      </c>
      <c r="AE21" s="184" t="s">
        <v>67</v>
      </c>
      <c r="AF21" s="179" t="s">
        <v>34</v>
      </c>
      <c r="AG21" s="179" t="s">
        <v>34</v>
      </c>
      <c r="AH21" s="187" t="s">
        <v>190</v>
      </c>
      <c r="AI21" s="187" t="s">
        <v>447</v>
      </c>
      <c r="AJ21" s="179" t="s">
        <v>34</v>
      </c>
      <c r="AK21" s="179"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98.25" customHeight="1" x14ac:dyDescent="0.35">
      <c r="B22" s="264"/>
      <c r="C22" s="264"/>
      <c r="D22" s="264"/>
      <c r="E22" s="317"/>
      <c r="F22" s="270"/>
      <c r="G22" s="107"/>
      <c r="H22" s="244"/>
      <c r="I22" s="187" t="s">
        <v>48</v>
      </c>
      <c r="J22" s="187" t="s">
        <v>427</v>
      </c>
      <c r="K22" s="187" t="s">
        <v>400</v>
      </c>
      <c r="L22" s="195">
        <v>7</v>
      </c>
      <c r="M22" s="195">
        <v>0</v>
      </c>
      <c r="N22" s="195">
        <v>0</v>
      </c>
      <c r="O22" s="195">
        <f t="shared" ref="O22" si="33">SUM(L22:N22)</f>
        <v>7</v>
      </c>
      <c r="P22" s="187" t="s">
        <v>417</v>
      </c>
      <c r="Q22" s="179">
        <v>1</v>
      </c>
      <c r="R22" s="187" t="s">
        <v>202</v>
      </c>
      <c r="S22" s="175" t="s">
        <v>440</v>
      </c>
      <c r="T22" s="187" t="s">
        <v>450</v>
      </c>
      <c r="U22" s="180">
        <v>2</v>
      </c>
      <c r="V22" s="180">
        <v>3</v>
      </c>
      <c r="W22" s="180">
        <f t="shared" ref="W22" si="34">V22*U22</f>
        <v>6</v>
      </c>
      <c r="X22" s="181" t="str">
        <f t="shared" ref="X22" si="35">+IF(AND(U22*V22&gt;=24,U22*V22&lt;=40),"MA",IF(AND(U22*V22&gt;=10,U22*V22&lt;=20),"A",IF(AND(U22*V22&gt;=6,U22*V22&lt;=8),"M",IF(AND(U22*V22&gt;=0,U22*V22&lt;=4),"B",""))))</f>
        <v>M</v>
      </c>
      <c r="Y22" s="184" t="str">
        <f t="shared" ref="Y22" si="36">+IF(X22="MA","Situación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2" s="180">
        <v>12</v>
      </c>
      <c r="AA22" s="180">
        <f t="shared" ref="AA22" si="37">W22*Z22</f>
        <v>72</v>
      </c>
      <c r="AB22" s="183" t="str">
        <f t="shared" ref="AB22" si="38">+IF(AND(U22*V22*Z22&gt;=600,U22*V22*Z22&lt;=4000),"I",IF(AND(U22*V22*Z22&gt;=150,U22*V22*Z22&lt;=500),"II",IF(AND(U22*V22*Z22&gt;=40,U22*V22*Z22&lt;=120),"III",IF(AND(U22*V22*Z22&gt;=0,U22*V22*Z22&lt;=20),"IV",""))))</f>
        <v>III</v>
      </c>
      <c r="AC22" s="184" t="str">
        <f t="shared" ref="AC22" si="39">+IF(AB22="I","Situación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84" t="str">
        <f t="shared" ref="AD22" si="40">+IF(AB22="I","No aceptable",IF(AB22="II","No aceptable o aceptable con control específico",IF(AB22="III","Aceptable",IF(AB22="IV","Aceptable",""))))</f>
        <v>Aceptable</v>
      </c>
      <c r="AE22" s="184" t="s">
        <v>620</v>
      </c>
      <c r="AF22" s="175" t="s">
        <v>34</v>
      </c>
      <c r="AG22" s="175" t="s">
        <v>34</v>
      </c>
      <c r="AH22" s="187" t="s">
        <v>69</v>
      </c>
      <c r="AI22" s="187" t="s">
        <v>411</v>
      </c>
      <c r="AJ22" s="175" t="s">
        <v>34</v>
      </c>
      <c r="AK22" s="179"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98.25" customHeight="1" x14ac:dyDescent="0.35">
      <c r="B23" s="264"/>
      <c r="C23" s="264"/>
      <c r="D23" s="264"/>
      <c r="E23" s="317"/>
      <c r="F23" s="270"/>
      <c r="G23" s="106"/>
      <c r="H23" s="244"/>
      <c r="I23" s="187" t="s">
        <v>274</v>
      </c>
      <c r="J23" s="187" t="s">
        <v>407</v>
      </c>
      <c r="K23" s="187" t="s">
        <v>405</v>
      </c>
      <c r="L23" s="195">
        <v>7</v>
      </c>
      <c r="M23" s="195">
        <v>0</v>
      </c>
      <c r="N23" s="195">
        <v>0</v>
      </c>
      <c r="O23" s="195">
        <f t="shared" ref="O23" si="41">SUM(L23:N23)</f>
        <v>7</v>
      </c>
      <c r="P23" s="187" t="s">
        <v>406</v>
      </c>
      <c r="Q23" s="179">
        <v>2</v>
      </c>
      <c r="R23" s="175" t="s">
        <v>202</v>
      </c>
      <c r="S23" s="187" t="s">
        <v>452</v>
      </c>
      <c r="T23" s="175" t="s">
        <v>454</v>
      </c>
      <c r="U23" s="180">
        <v>2</v>
      </c>
      <c r="V23" s="180">
        <v>3</v>
      </c>
      <c r="W23" s="180">
        <f t="shared" ref="W23" si="42">V23*U23</f>
        <v>6</v>
      </c>
      <c r="X23" s="181" t="str">
        <f t="shared" ref="X23" si="43">+IF(AND(U23*V23&gt;=24,U23*V23&lt;=40),"MA",IF(AND(U23*V23&gt;=10,U23*V23&lt;=20),"A",IF(AND(U23*V23&gt;=6,U23*V23&lt;=8),"M",IF(AND(U23*V23&gt;=0,U23*V23&lt;=4),"B",""))))</f>
        <v>M</v>
      </c>
      <c r="Y23" s="184" t="str">
        <f t="shared" ref="Y23" si="44">+IF(X23="MA","Situación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3" s="180">
        <v>12</v>
      </c>
      <c r="AA23" s="180">
        <f t="shared" ref="AA23" si="45">W23*Z23</f>
        <v>72</v>
      </c>
      <c r="AB23" s="183" t="str">
        <f t="shared" ref="AB23" si="46">+IF(AND(U23*V23*Z23&gt;=600,U23*V23*Z23&lt;=4000),"I",IF(AND(U23*V23*Z23&gt;=150,U23*V23*Z23&lt;=500),"II",IF(AND(U23*V23*Z23&gt;=40,U23*V23*Z23&lt;=120),"III",IF(AND(U23*V23*Z23&gt;=0,U23*V23*Z23&lt;=20),"IV",""))))</f>
        <v>III</v>
      </c>
      <c r="AC23" s="184" t="str">
        <f t="shared" ref="AC23" si="47">+IF(AB23="I","Situación crìtica. Suspender actividades hasta que el riesgo esté bajo control. Intervención urgente.",IF(AB23="II","Corregir y adoptar medidas de control de inmediato. Sin embargo suspenda actividades si el nivel de riesgo está por encima o igual de 360.",IF(AB23="III","Mejorar si es posible. Sería conveniente justificar la intervención y su rentabilidad.",IF(AB23="IV","Mantener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3" s="184" t="str">
        <f t="shared" ref="AD23" si="48">+IF(AB23="I","No aceptable",IF(AB23="II","No aceptable o aceptable con control específico",IF(AB23="III","Aceptable",IF(AB23="IV","Aceptable",""))))</f>
        <v>Aceptable</v>
      </c>
      <c r="AE23" s="175" t="s">
        <v>34</v>
      </c>
      <c r="AF23" s="175" t="s">
        <v>34</v>
      </c>
      <c r="AG23" s="175" t="s">
        <v>34</v>
      </c>
      <c r="AH23" s="187" t="s">
        <v>408</v>
      </c>
      <c r="AI23" s="175" t="s">
        <v>206</v>
      </c>
      <c r="AJ23" s="175" t="s">
        <v>34</v>
      </c>
      <c r="AK23" s="179"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2" customFormat="1" ht="98.25" customHeight="1" x14ac:dyDescent="0.35">
      <c r="B24" s="264"/>
      <c r="C24" s="264"/>
      <c r="D24" s="264"/>
      <c r="E24" s="317"/>
      <c r="F24" s="270"/>
      <c r="G24" s="79" t="s">
        <v>33</v>
      </c>
      <c r="H24" s="241"/>
      <c r="I24" s="187" t="s">
        <v>65</v>
      </c>
      <c r="J24" s="187" t="s">
        <v>416</v>
      </c>
      <c r="K24" s="187" t="s">
        <v>400</v>
      </c>
      <c r="L24" s="195">
        <v>7</v>
      </c>
      <c r="M24" s="195">
        <v>0</v>
      </c>
      <c r="N24" s="195">
        <v>0</v>
      </c>
      <c r="O24" s="195">
        <f>SUM(L24:N24)</f>
        <v>7</v>
      </c>
      <c r="P24" s="187" t="s">
        <v>417</v>
      </c>
      <c r="Q24" s="179">
        <v>1</v>
      </c>
      <c r="R24" s="187" t="s">
        <v>419</v>
      </c>
      <c r="S24" s="187" t="s">
        <v>644</v>
      </c>
      <c r="T24" s="175" t="s">
        <v>445</v>
      </c>
      <c r="U24" s="180">
        <v>6</v>
      </c>
      <c r="V24" s="180">
        <v>2</v>
      </c>
      <c r="W24" s="180">
        <f t="shared" si="1"/>
        <v>12</v>
      </c>
      <c r="X24" s="181" t="str">
        <f t="shared" si="2"/>
        <v>A</v>
      </c>
      <c r="Y24" s="184" t="str">
        <f t="shared" si="3"/>
        <v>Situación deficiente con exposición frecuente u ocasional, o bien situación muy deficiente con exposición ocasional o esporádica. La materialización de Riesgo es posible que suceda varias veces en la vida laboral</v>
      </c>
      <c r="Z24" s="180">
        <v>10</v>
      </c>
      <c r="AA24" s="180">
        <f t="shared" si="4"/>
        <v>120</v>
      </c>
      <c r="AB24" s="183" t="str">
        <f t="shared" si="5"/>
        <v>III</v>
      </c>
      <c r="AC24" s="184" t="str">
        <f t="shared" si="6"/>
        <v>Mejorar si es posible. Sería conveniente justificar la intervención y su rentabilidad.</v>
      </c>
      <c r="AD24" s="184" t="str">
        <f t="shared" si="7"/>
        <v>Aceptable</v>
      </c>
      <c r="AE24" s="175" t="s">
        <v>128</v>
      </c>
      <c r="AF24" s="175" t="s">
        <v>34</v>
      </c>
      <c r="AG24" s="175" t="s">
        <v>202</v>
      </c>
      <c r="AH24" s="187" t="s">
        <v>420</v>
      </c>
      <c r="AI24" s="187" t="s">
        <v>421</v>
      </c>
      <c r="AJ24" s="179" t="s">
        <v>34</v>
      </c>
      <c r="AK24" s="179"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46" customFormat="1" ht="98.25" customHeight="1" x14ac:dyDescent="0.35">
      <c r="B25" s="265"/>
      <c r="C25" s="265"/>
      <c r="D25" s="265"/>
      <c r="E25" s="318"/>
      <c r="F25" s="271"/>
      <c r="G25" s="79" t="s">
        <v>33</v>
      </c>
      <c r="H25" s="187" t="s">
        <v>72</v>
      </c>
      <c r="I25" s="187" t="s">
        <v>398</v>
      </c>
      <c r="J25" s="187" t="s">
        <v>399</v>
      </c>
      <c r="K25" s="187" t="s">
        <v>400</v>
      </c>
      <c r="L25" s="195">
        <v>7</v>
      </c>
      <c r="M25" s="195">
        <v>0</v>
      </c>
      <c r="N25" s="195">
        <v>0</v>
      </c>
      <c r="O25" s="195">
        <f t="shared" si="0"/>
        <v>7</v>
      </c>
      <c r="P25" s="187" t="s">
        <v>401</v>
      </c>
      <c r="Q25" s="179">
        <v>8</v>
      </c>
      <c r="R25" s="187" t="s">
        <v>402</v>
      </c>
      <c r="S25" s="187" t="s">
        <v>403</v>
      </c>
      <c r="T25" s="175" t="s">
        <v>469</v>
      </c>
      <c r="U25" s="180">
        <v>2</v>
      </c>
      <c r="V25" s="180">
        <v>4</v>
      </c>
      <c r="W25" s="180">
        <f t="shared" si="1"/>
        <v>8</v>
      </c>
      <c r="X25" s="181" t="str">
        <f t="shared" si="2"/>
        <v>M</v>
      </c>
      <c r="Y25" s="184" t="str">
        <f t="shared" si="3"/>
        <v>Situación deficiente con exposición esporádica, o bien situación mejorable con exposición continuada o frecuente. Es posible que suceda el daño alguna vez.</v>
      </c>
      <c r="Z25" s="180">
        <v>10</v>
      </c>
      <c r="AA25" s="180">
        <f t="shared" si="4"/>
        <v>80</v>
      </c>
      <c r="AB25" s="183" t="str">
        <f t="shared" si="5"/>
        <v>III</v>
      </c>
      <c r="AC25" s="184" t="str">
        <f t="shared" si="6"/>
        <v>Mejorar si es posible. Sería conveniente justificar la intervención y su rentabilidad.</v>
      </c>
      <c r="AD25" s="184" t="str">
        <f t="shared" si="7"/>
        <v>Aceptable</v>
      </c>
      <c r="AE25" s="184" t="s">
        <v>623</v>
      </c>
      <c r="AF25" s="179" t="s">
        <v>34</v>
      </c>
      <c r="AG25" s="179" t="s">
        <v>34</v>
      </c>
      <c r="AH25" s="187" t="s">
        <v>73</v>
      </c>
      <c r="AI25" s="187" t="s">
        <v>404</v>
      </c>
      <c r="AJ25" s="179" t="s">
        <v>34</v>
      </c>
      <c r="AK25" s="179" t="s">
        <v>624</v>
      </c>
    </row>
    <row r="26" spans="2:64" ht="64.5" customHeight="1" x14ac:dyDescent="0.2">
      <c r="AI26" s="85"/>
    </row>
    <row r="27" spans="2:64" ht="64.5" customHeight="1" x14ac:dyDescent="0.2">
      <c r="AI27" s="85"/>
    </row>
    <row r="28" spans="2:64" ht="64.5" customHeight="1" x14ac:dyDescent="0.2">
      <c r="AI28" s="85"/>
    </row>
    <row r="29" spans="2:64" ht="64.5" customHeight="1" thickBot="1" x14ac:dyDescent="0.25">
      <c r="AI29" s="85"/>
    </row>
    <row r="30" spans="2:64" ht="64.5" customHeight="1" thickTop="1" thickBot="1" x14ac:dyDescent="0.25"/>
    <row r="31" spans="2:64" ht="64.5" customHeight="1" thickTop="1" thickBot="1" x14ac:dyDescent="0.25"/>
    <row r="32" spans="2:64" ht="64.5" customHeight="1" thickTop="1" thickBot="1" x14ac:dyDescent="0.25"/>
    <row r="33" ht="64.5" customHeight="1" thickTop="1" thickBot="1" x14ac:dyDescent="0.25"/>
    <row r="36" ht="64.5" customHeight="1" thickBot="1" x14ac:dyDescent="0.25"/>
    <row r="37" ht="64.5" customHeight="1" thickTop="1" thickBot="1" x14ac:dyDescent="0.25"/>
    <row r="38" ht="64.5" customHeight="1" thickTop="1" thickBot="1" x14ac:dyDescent="0.25"/>
    <row r="39" ht="64.5" customHeight="1" thickTop="1" x14ac:dyDescent="0.2"/>
    <row r="44" ht="64.5" customHeight="1" thickBot="1" x14ac:dyDescent="0.25"/>
    <row r="45" ht="64.5" customHeight="1" thickTop="1" thickBot="1" x14ac:dyDescent="0.25"/>
    <row r="46" ht="64.5" customHeight="1" thickTop="1" thickBot="1" x14ac:dyDescent="0.25"/>
    <row r="47" ht="64.5" customHeight="1" thickTop="1" thickBot="1" x14ac:dyDescent="0.25"/>
    <row r="48" ht="64.5" customHeight="1" thickTop="1" thickBot="1" x14ac:dyDescent="0.25"/>
    <row r="51" ht="64.5" customHeight="1" thickBot="1" x14ac:dyDescent="0.25"/>
    <row r="52" ht="64.5" customHeight="1" thickTop="1" thickBot="1" x14ac:dyDescent="0.25"/>
    <row r="53" ht="64.5" customHeight="1" thickTop="1" x14ac:dyDescent="0.2"/>
    <row r="58" ht="64.5" customHeight="1" thickBot="1" x14ac:dyDescent="0.25"/>
    <row r="59" ht="64.5" customHeight="1" thickTop="1" thickBot="1" x14ac:dyDescent="0.25"/>
    <row r="60" ht="64.5" customHeight="1" thickTop="1" thickBot="1" x14ac:dyDescent="0.25"/>
    <row r="61" ht="64.5" customHeight="1" thickTop="1" thickBot="1" x14ac:dyDescent="0.25"/>
    <row r="62" ht="64.5" customHeight="1" thickTop="1" thickBot="1" x14ac:dyDescent="0.25"/>
    <row r="65" ht="64.5" customHeight="1" thickBot="1" x14ac:dyDescent="0.25"/>
    <row r="66" ht="64.5" customHeight="1" thickTop="1" thickBot="1" x14ac:dyDescent="0.25"/>
    <row r="67" ht="64.5" customHeight="1" thickTop="1" x14ac:dyDescent="0.2"/>
    <row r="72" ht="64.5" customHeight="1" thickBot="1" x14ac:dyDescent="0.25"/>
    <row r="73" ht="64.5" customHeight="1" thickTop="1" thickBot="1" x14ac:dyDescent="0.25"/>
    <row r="74" ht="64.5" customHeight="1" thickTop="1" thickBot="1" x14ac:dyDescent="0.25"/>
    <row r="75" ht="64.5" customHeight="1" thickTop="1" thickBot="1" x14ac:dyDescent="0.25"/>
    <row r="76" ht="64.5" customHeight="1" thickTop="1" thickBot="1" x14ac:dyDescent="0.25"/>
    <row r="79" ht="64.5" customHeight="1" thickBot="1" x14ac:dyDescent="0.25"/>
    <row r="80" ht="64.5" customHeight="1" thickTop="1" x14ac:dyDescent="0.2"/>
    <row r="87" ht="64.5" customHeight="1" thickBot="1" x14ac:dyDescent="0.25"/>
    <row r="88" ht="64.5" customHeight="1" thickTop="1" thickBot="1" x14ac:dyDescent="0.25"/>
    <row r="89" ht="64.5" customHeight="1" thickTop="1" thickBot="1" x14ac:dyDescent="0.25"/>
    <row r="90" ht="64.5" customHeight="1" thickTop="1" thickBot="1" x14ac:dyDescent="0.25"/>
    <row r="91" ht="64.5" customHeight="1" thickTop="1" thickBot="1" x14ac:dyDescent="0.25"/>
    <row r="94" ht="64.5" customHeight="1" thickBot="1" x14ac:dyDescent="0.25"/>
    <row r="95" ht="64.5" customHeight="1" thickTop="1" x14ac:dyDescent="0.2"/>
    <row r="102" ht="64.5" customHeight="1" thickBot="1" x14ac:dyDescent="0.25"/>
    <row r="103" ht="64.5" customHeight="1" thickTop="1" thickBot="1" x14ac:dyDescent="0.25"/>
    <row r="104" ht="64.5" customHeight="1" thickTop="1" thickBot="1" x14ac:dyDescent="0.25"/>
    <row r="105" ht="64.5" customHeight="1" thickTop="1" thickBot="1" x14ac:dyDescent="0.25"/>
    <row r="106" ht="64.5" customHeight="1" thickTop="1" thickBot="1" x14ac:dyDescent="0.25"/>
    <row r="109" ht="64.5" customHeight="1" thickBot="1" x14ac:dyDescent="0.25"/>
    <row r="110" ht="64.5" customHeight="1" thickTop="1" x14ac:dyDescent="0.2"/>
    <row r="301" ht="64.5" customHeight="1" thickBot="1" x14ac:dyDescent="0.25"/>
    <row r="302" ht="64.5" customHeight="1" thickTop="1" thickBot="1" x14ac:dyDescent="0.25"/>
    <row r="303" ht="64.5" customHeight="1" thickTop="1" thickBot="1" x14ac:dyDescent="0.25"/>
    <row r="304" ht="64.5" customHeight="1" thickTop="1" thickBot="1" x14ac:dyDescent="0.25"/>
    <row r="305" ht="64.5" customHeight="1" thickTop="1" thickBot="1" x14ac:dyDescent="0.25"/>
    <row r="308" ht="64.5" customHeight="1" thickBot="1" x14ac:dyDescent="0.25"/>
    <row r="309" ht="64.5" customHeight="1" thickTop="1" thickBot="1" x14ac:dyDescent="0.25"/>
    <row r="310" ht="64.5" customHeight="1" thickTop="1" thickBot="1" x14ac:dyDescent="0.25"/>
    <row r="311" ht="64.5" customHeight="1" thickTop="1" x14ac:dyDescent="0.2"/>
    <row r="548" ht="64.5" customHeight="1" thickBot="1" x14ac:dyDescent="0.25"/>
    <row r="549" ht="64.5" customHeight="1" thickTop="1" x14ac:dyDescent="0.2"/>
    <row r="569" ht="64.5" customHeight="1" thickBot="1" x14ac:dyDescent="0.25"/>
    <row r="570" ht="64.5" customHeight="1" thickTop="1" thickBot="1" x14ac:dyDescent="0.25"/>
    <row r="571" ht="64.5" customHeight="1" thickTop="1" thickBot="1" x14ac:dyDescent="0.25"/>
    <row r="572" ht="64.5" customHeight="1" thickTop="1" thickBot="1" x14ac:dyDescent="0.25"/>
    <row r="573" ht="64.5" customHeight="1" thickTop="1" thickBot="1" x14ac:dyDescent="0.25"/>
    <row r="576" ht="64.5" customHeight="1" thickBot="1" x14ac:dyDescent="0.25"/>
    <row r="577" ht="64.5" customHeight="1" thickTop="1" thickBot="1" x14ac:dyDescent="0.25"/>
    <row r="578" ht="64.5" customHeight="1" thickTop="1" thickBot="1" x14ac:dyDescent="0.25"/>
    <row r="579" ht="64.5" customHeight="1" thickTop="1" x14ac:dyDescent="0.2"/>
    <row r="670" ht="64.5" customHeight="1" thickBot="1" x14ac:dyDescent="0.25"/>
    <row r="671" ht="64.5" customHeight="1" thickTop="1" thickBot="1" x14ac:dyDescent="0.25"/>
    <row r="672" ht="64.5" customHeight="1" thickTop="1" thickBot="1" x14ac:dyDescent="0.25"/>
    <row r="673" ht="64.5" customHeight="1" thickTop="1" thickBot="1" x14ac:dyDescent="0.25"/>
    <row r="674" ht="64.5" customHeight="1" thickTop="1" thickBot="1" x14ac:dyDescent="0.25"/>
    <row r="677" ht="64.5" customHeight="1" thickBot="1" x14ac:dyDescent="0.25"/>
    <row r="678" ht="64.5" customHeight="1" thickTop="1" thickBot="1" x14ac:dyDescent="0.25"/>
    <row r="679" ht="64.5" customHeight="1" thickTop="1" thickBot="1" x14ac:dyDescent="0.25"/>
    <row r="680" ht="64.5" customHeight="1" thickTop="1" x14ac:dyDescent="0.2"/>
    <row r="685" ht="64.5" customHeight="1" thickBot="1" x14ac:dyDescent="0.25"/>
    <row r="686" ht="64.5" customHeight="1" thickTop="1" thickBot="1" x14ac:dyDescent="0.25"/>
    <row r="687" ht="64.5" customHeight="1" thickTop="1" thickBot="1" x14ac:dyDescent="0.25"/>
    <row r="688" ht="64.5" customHeight="1" thickTop="1" thickBot="1" x14ac:dyDescent="0.25"/>
    <row r="689" ht="64.5" customHeight="1" thickTop="1" thickBot="1" x14ac:dyDescent="0.25"/>
    <row r="692" ht="64.5" customHeight="1" thickBot="1" x14ac:dyDescent="0.25"/>
    <row r="693" ht="64.5" customHeight="1" thickTop="1" thickBot="1" x14ac:dyDescent="0.25"/>
    <row r="694" ht="64.5" customHeight="1" thickTop="1" thickBot="1" x14ac:dyDescent="0.25"/>
    <row r="695" ht="64.5" customHeight="1" thickTop="1" x14ac:dyDescent="0.2"/>
    <row r="700" ht="64.5" customHeight="1" thickBot="1" x14ac:dyDescent="0.25"/>
    <row r="701" ht="64.5" customHeight="1" thickTop="1" thickBot="1" x14ac:dyDescent="0.25"/>
    <row r="702" ht="64.5" customHeight="1" thickTop="1" thickBot="1" x14ac:dyDescent="0.25"/>
    <row r="703" ht="64.5" customHeight="1" thickTop="1" thickBot="1" x14ac:dyDescent="0.25"/>
    <row r="704" ht="64.5" customHeight="1" thickTop="1" thickBot="1" x14ac:dyDescent="0.25"/>
    <row r="707" ht="64.5" customHeight="1" thickBot="1" x14ac:dyDescent="0.25"/>
    <row r="708" ht="64.5" customHeight="1" thickTop="1" thickBot="1" x14ac:dyDescent="0.25"/>
    <row r="709" ht="64.5" customHeight="1" thickTop="1" thickBot="1" x14ac:dyDescent="0.25"/>
    <row r="710" ht="64.5" customHeight="1" thickTop="1" x14ac:dyDescent="0.2"/>
    <row r="744" ht="64.5" customHeight="1" thickBot="1" x14ac:dyDescent="0.25"/>
    <row r="745" ht="64.5" customHeight="1" thickTop="1" thickBot="1" x14ac:dyDescent="0.25"/>
    <row r="746" ht="64.5" customHeight="1" thickTop="1" thickBot="1" x14ac:dyDescent="0.25"/>
    <row r="747" ht="64.5" customHeight="1" thickTop="1" thickBot="1" x14ac:dyDescent="0.25"/>
    <row r="748" ht="64.5" customHeight="1" thickTop="1" thickBot="1" x14ac:dyDescent="0.25"/>
    <row r="751" ht="64.5" customHeight="1" thickBot="1" x14ac:dyDescent="0.25"/>
    <row r="752" ht="64.5" customHeight="1" thickTop="1" thickBot="1" x14ac:dyDescent="0.25"/>
    <row r="753" ht="64.5" customHeight="1" thickTop="1" thickBot="1" x14ac:dyDescent="0.25"/>
    <row r="754" ht="64.5" customHeight="1" thickTop="1" x14ac:dyDescent="0.2"/>
    <row r="759" ht="64.5" customHeight="1" thickBot="1" x14ac:dyDescent="0.25"/>
    <row r="760" ht="64.5" customHeight="1" thickTop="1" thickBot="1" x14ac:dyDescent="0.25"/>
    <row r="761" ht="64.5" customHeight="1" thickTop="1" thickBot="1" x14ac:dyDescent="0.25"/>
    <row r="762" ht="64.5" customHeight="1" thickTop="1" thickBot="1" x14ac:dyDescent="0.25"/>
    <row r="763" ht="64.5" customHeight="1" thickTop="1" thickBot="1" x14ac:dyDescent="0.25"/>
    <row r="766" ht="64.5" customHeight="1" thickBot="1" x14ac:dyDescent="0.25"/>
    <row r="767" ht="64.5" customHeight="1" thickTop="1" thickBot="1" x14ac:dyDescent="0.25"/>
    <row r="768" ht="64.5" customHeight="1" thickTop="1" x14ac:dyDescent="0.2"/>
    <row r="773" ht="64.5" customHeight="1" thickBot="1" x14ac:dyDescent="0.25"/>
    <row r="774" ht="64.5" customHeight="1" thickTop="1" thickBot="1" x14ac:dyDescent="0.25"/>
    <row r="775" ht="64.5" customHeight="1" thickTop="1" thickBot="1" x14ac:dyDescent="0.25"/>
    <row r="776" ht="64.5" customHeight="1" thickTop="1" thickBot="1" x14ac:dyDescent="0.25"/>
    <row r="777" ht="64.5" customHeight="1" thickTop="1" thickBot="1" x14ac:dyDescent="0.25"/>
    <row r="780" ht="64.5" customHeight="1" thickBot="1" x14ac:dyDescent="0.25"/>
    <row r="781" ht="64.5" customHeight="1" thickTop="1" thickBot="1" x14ac:dyDescent="0.25"/>
    <row r="782" ht="64.5" customHeight="1" thickTop="1" thickBot="1" x14ac:dyDescent="0.25"/>
    <row r="783" ht="64.5" customHeight="1" thickTop="1" x14ac:dyDescent="0.2"/>
    <row r="805" ht="64.5" customHeight="1" thickBot="1" x14ac:dyDescent="0.25"/>
    <row r="806" ht="64.5" customHeight="1" thickTop="1" x14ac:dyDescent="0.2"/>
  </sheetData>
  <mergeCells count="46">
    <mergeCell ref="H13:H16"/>
    <mergeCell ref="H18:H19"/>
    <mergeCell ref="AG9:AG10"/>
    <mergeCell ref="AB9:AB10"/>
    <mergeCell ref="AC9:AC10"/>
    <mergeCell ref="AD9:AD10"/>
    <mergeCell ref="AE9:AE10"/>
    <mergeCell ref="AF9:AF10"/>
    <mergeCell ref="U9:U10"/>
    <mergeCell ref="H9:J9"/>
    <mergeCell ref="K9:K10"/>
    <mergeCell ref="L9:O9"/>
    <mergeCell ref="V9:V10"/>
    <mergeCell ref="W9:W10"/>
    <mergeCell ref="H11:H12"/>
    <mergeCell ref="AH9:AH10"/>
    <mergeCell ref="AI9:AI10"/>
    <mergeCell ref="AJ9:AJ10"/>
    <mergeCell ref="AK9:AK10"/>
    <mergeCell ref="X9:X10"/>
    <mergeCell ref="Y9:Y10"/>
    <mergeCell ref="AA9:AA10"/>
    <mergeCell ref="Z9:Z10"/>
    <mergeCell ref="G9:G10"/>
    <mergeCell ref="B11:B25"/>
    <mergeCell ref="C11:C25"/>
    <mergeCell ref="D11:D25"/>
    <mergeCell ref="E11:E25"/>
    <mergeCell ref="F11:F25"/>
    <mergeCell ref="G13:G16"/>
    <mergeCell ref="H20:H24"/>
    <mergeCell ref="B5:T5"/>
    <mergeCell ref="U5:AK5"/>
    <mergeCell ref="B7:T8"/>
    <mergeCell ref="U7:AC8"/>
    <mergeCell ref="AD7:AD8"/>
    <mergeCell ref="AE7:AK7"/>
    <mergeCell ref="AE8:AK8"/>
    <mergeCell ref="B9:B10"/>
    <mergeCell ref="C9:C10"/>
    <mergeCell ref="P9:P10"/>
    <mergeCell ref="Q9:Q10"/>
    <mergeCell ref="R9:T9"/>
    <mergeCell ref="D9:D10"/>
    <mergeCell ref="E9:E10"/>
    <mergeCell ref="F9:F10"/>
  </mergeCells>
  <conditionalFormatting sqref="AB748:AF748 AE580:AF580 AE568:AF568 AE300:AF300 AE68:AF68 AE66:AF66 AE57:AF57 AE55:AE56 AE58:AE65 AE67 AE40:AF40 AE28:AF28 AE43:AF43 AE54:AF54 AE29:AE39 AE41:AE42 AE44:AE53 AB116:AF116 AB101:AF101 AB95:AF98 AB86:AF86 AB80:AF83 AB71:AF71 AB69:AE70 AB72:AE79 AB84:AE85 AB87:AE94 AB99:AE100 AB110:AF113 AB102:AE109 AB114:AE115 AB128:AF129 AB117:AE127 AB131:AF131 AB130:AE130 AB141:AF142 AB132:AE140 AB144:AF144 AB143:AE143 AB156:AF157 AB145:AE155 AB159:AF159 AB158:AE158 AB160:AE169 AF155 AF169:AF170 AE172:AF172 AE170:AE171 AE173:AE182 AF182 AE183:AF184 AE186:AF186 AE185 AE187:AE196 AF196 AE197:AF198 AE200:AF200 AE199 AE201:AE210 AF210 AE211:AF212 AE214:AF214 AE213 AE215:AE224 AF224 AB170:AD224 AB225:AF297 AE312:AF313 AE315:AF315 AE314 AE316:AE325 AF325 AB326:AF326 AE327:AF565 AE566:AE567 AE569:AE579 AB327:AD580 AB581:AF666 AB743:AF743 AB678:AF679 AB669:AF669 AB667:AE668 AB670:AE677 AB681:AF740 AB680:AE680 AB741:AE742 AB744:AE747 AB752:AF753 AB749:AE751 AB755:AF815 AB754:AE754 AB298:AE299 AE301:AE311 AB300:AD325 AB25:AD68 AE26:AE27 AB16 AB24 AB11:AD13 AB20:AD23">
    <cfRule type="cellIs" dxfId="1638" priority="137" stopIfTrue="1" operator="equal">
      <formula>"I"</formula>
    </cfRule>
    <cfRule type="cellIs" dxfId="1637" priority="138" stopIfTrue="1" operator="equal">
      <formula>"II"</formula>
    </cfRule>
    <cfRule type="cellIs" dxfId="1636" priority="139" stopIfTrue="1" operator="between">
      <formula>"III"</formula>
      <formula>"IV"</formula>
    </cfRule>
  </conditionalFormatting>
  <conditionalFormatting sqref="AD748:AF748 AE580:AF580 AE568:AF568 AD300:AF300 AD298:AE299 AD301:AE312 AD116:AF116 AD101:AF101 AD95:AF98 AD86:AF86 AD68:AF68 AD66:AF66 AD57:AF57 AD40:AF40 AD28:AF28 AD29:AE39 AD43:AF43 AD41:AE42 AD54:AF54 AD44:AE53 AD55:AE56 AD58:AE65 AD67:AE67 AD80:AF83 AD71:AF71 AD69:AE70 AD72:AE79 AD84:AE85 AD87:AE94 AD99:AE100 AD110:AF113 AD102:AE109 AD114:AE115 AD128:AF129 AD117:AE127 AD131:AF131 AD130:AE130 AD141:AF142 AD132:AE140 AD144:AF144 AD143:AE143 AD156:AF157 AD145:AE155 AD159:AF159 AD158:AE158 AD160:AE169 AF155 AF169:AF170 AE172:AF172 AE170:AE171 AE173:AE182 AF182 AE183:AF184 AE186:AF186 AE185 AE187:AE196 AF196 AE197:AF198 AE200:AF200 AE199 AE201:AE210 AF210 AE211:AF212 AE214:AF214 AE213 AE215:AE224 AF224 AD170:AD224 AD225:AF297 AF312:AF313 AE315:AF315 AE313:AE314 AE316:AE325 AF325 AD313:AD325 AD326:AF326 AE327:AF565 AE566:AE567 AE569:AE579 AD327:AD580 AD581:AF666 AD743:AF743 AD678:AF679 AD669:AF669 AD667:AE668 AD670:AE677 AD681:AF740 AD680:AE680 AD741:AE742 AD744:AE747 AD752:AF753 AD749:AE751 AD755:AF815 AD754:AE754 AD26:AE27 AD11:AD13 AD25 AD20:AD23">
    <cfRule type="cellIs" dxfId="1635" priority="135" stopIfTrue="1" operator="equal">
      <formula>"Aceptable"</formula>
    </cfRule>
    <cfRule type="cellIs" dxfId="1634" priority="136" stopIfTrue="1" operator="equal">
      <formula>"No aceptable"</formula>
    </cfRule>
  </conditionalFormatting>
  <conditionalFormatting sqref="AD25:AD815 AD11:AD13 AD20:AD23">
    <cfRule type="containsText" dxfId="1633" priority="130" stopIfTrue="1" operator="containsText" text="No aceptable o aceptable con control específico">
      <formula>NOT(ISERROR(SEARCH("No aceptable o aceptable con control específico",AD11)))</formula>
    </cfRule>
    <cfRule type="containsText" dxfId="1632" priority="133" stopIfTrue="1" operator="containsText" text="No aceptable">
      <formula>NOT(ISERROR(SEARCH("No aceptable",AD11)))</formula>
    </cfRule>
    <cfRule type="containsText" dxfId="1631" priority="134" stopIfTrue="1" operator="containsText" text="No Aceptable o aceptable con control específico">
      <formula>NOT(ISERROR(SEARCH("No Aceptable o aceptable con control específico",AD11)))</formula>
    </cfRule>
  </conditionalFormatting>
  <conditionalFormatting sqref="AD13">
    <cfRule type="containsText" dxfId="1630" priority="131" stopIfTrue="1" operator="containsText" text="No aceptable">
      <formula>NOT(ISERROR(SEARCH("No aceptable",AD13)))</formula>
    </cfRule>
    <cfRule type="containsText" dxfId="1629" priority="132" stopIfTrue="1" operator="containsText" text="No Aceptable o aceptable con control específico">
      <formula>NOT(ISERROR(SEARCH("No Aceptable o aceptable con control específico",AD13)))</formula>
    </cfRule>
  </conditionalFormatting>
  <conditionalFormatting sqref="AD24">
    <cfRule type="cellIs" dxfId="1628" priority="125" stopIfTrue="1" operator="equal">
      <formula>"Aceptable"</formula>
    </cfRule>
    <cfRule type="cellIs" dxfId="1627" priority="126" stopIfTrue="1" operator="equal">
      <formula>"No aceptable"</formula>
    </cfRule>
  </conditionalFormatting>
  <conditionalFormatting sqref="AD24">
    <cfRule type="containsText" dxfId="1626" priority="122" stopIfTrue="1" operator="containsText" text="No aceptable o aceptable con control específico">
      <formula>NOT(ISERROR(SEARCH("No aceptable o aceptable con control específico",AD24)))</formula>
    </cfRule>
    <cfRule type="containsText" dxfId="1625" priority="123" stopIfTrue="1" operator="containsText" text="No aceptable">
      <formula>NOT(ISERROR(SEARCH("No aceptable",AD24)))</formula>
    </cfRule>
    <cfRule type="containsText" dxfId="1624" priority="124" stopIfTrue="1" operator="containsText" text="No Aceptable o aceptable con control específico">
      <formula>NOT(ISERROR(SEARCH("No Aceptable o aceptable con control específico",AD24)))</formula>
    </cfRule>
  </conditionalFormatting>
  <conditionalFormatting sqref="AD16">
    <cfRule type="containsText" dxfId="1623" priority="112" stopIfTrue="1" operator="containsText" text="No aceptable o aceptable con control específico">
      <formula>NOT(ISERROR(SEARCH("No aceptable o aceptable con control específico",AD16)))</formula>
    </cfRule>
    <cfRule type="containsText" dxfId="1622" priority="113" stopIfTrue="1" operator="containsText" text="No aceptable">
      <formula>NOT(ISERROR(SEARCH("No aceptable",AD16)))</formula>
    </cfRule>
    <cfRule type="containsText" dxfId="1621" priority="114" stopIfTrue="1" operator="containsText" text="No Aceptable o aceptable con control específico">
      <formula>NOT(ISERROR(SEARCH("No Aceptable o aceptable con control específico",AD16)))</formula>
    </cfRule>
  </conditionalFormatting>
  <conditionalFormatting sqref="AD16">
    <cfRule type="cellIs" dxfId="1620" priority="115" stopIfTrue="1" operator="equal">
      <formula>"Aceptable"</formula>
    </cfRule>
    <cfRule type="cellIs" dxfId="1619" priority="116" stopIfTrue="1" operator="equal">
      <formula>"No aceptable"</formula>
    </cfRule>
  </conditionalFormatting>
  <conditionalFormatting sqref="AE14">
    <cfRule type="cellIs" dxfId="1618" priority="109" stopIfTrue="1" operator="equal">
      <formula>"I"</formula>
    </cfRule>
    <cfRule type="cellIs" dxfId="1617" priority="110" stopIfTrue="1" operator="equal">
      <formula>"II"</formula>
    </cfRule>
    <cfRule type="cellIs" dxfId="1616" priority="111" stopIfTrue="1" operator="between">
      <formula>"III"</formula>
      <formula>"IV"</formula>
    </cfRule>
  </conditionalFormatting>
  <conditionalFormatting sqref="AE14">
    <cfRule type="cellIs" dxfId="1615" priority="107" stopIfTrue="1" operator="equal">
      <formula>"Aceptable"</formula>
    </cfRule>
    <cfRule type="cellIs" dxfId="1614" priority="108" stopIfTrue="1" operator="equal">
      <formula>"No aceptable"</formula>
    </cfRule>
  </conditionalFormatting>
  <conditionalFormatting sqref="AB14:AD14">
    <cfRule type="cellIs" dxfId="1613" priority="104" stopIfTrue="1" operator="equal">
      <formula>"I"</formula>
    </cfRule>
    <cfRule type="cellIs" dxfId="1612" priority="105" stopIfTrue="1" operator="equal">
      <formula>"II"</formula>
    </cfRule>
    <cfRule type="cellIs" dxfId="1611" priority="106" stopIfTrue="1" operator="between">
      <formula>"III"</formula>
      <formula>"IV"</formula>
    </cfRule>
  </conditionalFormatting>
  <conditionalFormatting sqref="AD14">
    <cfRule type="cellIs" dxfId="1610" priority="102" stopIfTrue="1" operator="equal">
      <formula>"Aceptable"</formula>
    </cfRule>
    <cfRule type="cellIs" dxfId="1609" priority="103" stopIfTrue="1" operator="equal">
      <formula>"No aceptable"</formula>
    </cfRule>
  </conditionalFormatting>
  <conditionalFormatting sqref="AD14">
    <cfRule type="containsText" dxfId="1608" priority="97" stopIfTrue="1" operator="containsText" text="No aceptable o aceptable con control específico">
      <formula>NOT(ISERROR(SEARCH("No aceptable o aceptable con control específico",AD14)))</formula>
    </cfRule>
    <cfRule type="containsText" dxfId="1607" priority="100" stopIfTrue="1" operator="containsText" text="No aceptable">
      <formula>NOT(ISERROR(SEARCH("No aceptable",AD14)))</formula>
    </cfRule>
    <cfRule type="containsText" dxfId="1606" priority="101" stopIfTrue="1" operator="containsText" text="No Aceptable o aceptable con control específico">
      <formula>NOT(ISERROR(SEARCH("No Aceptable o aceptable con control específico",AD14)))</formula>
    </cfRule>
  </conditionalFormatting>
  <conditionalFormatting sqref="AD14">
    <cfRule type="containsText" dxfId="1605" priority="98" stopIfTrue="1" operator="containsText" text="No aceptable">
      <formula>NOT(ISERROR(SEARCH("No aceptable",AD14)))</formula>
    </cfRule>
    <cfRule type="containsText" dxfId="1604" priority="99" stopIfTrue="1" operator="containsText" text="No Aceptable o aceptable con control específico">
      <formula>NOT(ISERROR(SEARCH("No Aceptable o aceptable con control específico",AD14)))</formula>
    </cfRule>
  </conditionalFormatting>
  <conditionalFormatting sqref="AE11:AE12">
    <cfRule type="cellIs" dxfId="1603" priority="94" stopIfTrue="1" operator="equal">
      <formula>"I"</formula>
    </cfRule>
    <cfRule type="cellIs" dxfId="1602" priority="95" stopIfTrue="1" operator="equal">
      <formula>"II"</formula>
    </cfRule>
    <cfRule type="cellIs" dxfId="1601" priority="96" stopIfTrue="1" operator="between">
      <formula>"III"</formula>
      <formula>"IV"</formula>
    </cfRule>
  </conditionalFormatting>
  <conditionalFormatting sqref="AE11:AE12">
    <cfRule type="cellIs" dxfId="1600" priority="92" stopIfTrue="1" operator="equal">
      <formula>"Aceptable"</formula>
    </cfRule>
    <cfRule type="cellIs" dxfId="1599" priority="93" stopIfTrue="1" operator="equal">
      <formula>"No aceptable"</formula>
    </cfRule>
  </conditionalFormatting>
  <conditionalFormatting sqref="AE20">
    <cfRule type="cellIs" dxfId="1598" priority="89" stopIfTrue="1" operator="equal">
      <formula>"I"</formula>
    </cfRule>
    <cfRule type="cellIs" dxfId="1597" priority="90" stopIfTrue="1" operator="equal">
      <formula>"II"</formula>
    </cfRule>
    <cfRule type="cellIs" dxfId="1596" priority="91" stopIfTrue="1" operator="between">
      <formula>"III"</formula>
      <formula>"IV"</formula>
    </cfRule>
  </conditionalFormatting>
  <conditionalFormatting sqref="AE20">
    <cfRule type="cellIs" dxfId="1595" priority="87" stopIfTrue="1" operator="equal">
      <formula>"Aceptable"</formula>
    </cfRule>
    <cfRule type="cellIs" dxfId="1594" priority="88" stopIfTrue="1" operator="equal">
      <formula>"No aceptable"</formula>
    </cfRule>
  </conditionalFormatting>
  <conditionalFormatting sqref="AE24">
    <cfRule type="cellIs" dxfId="1593" priority="85" stopIfTrue="1" operator="equal">
      <formula>"Aceptable"</formula>
    </cfRule>
    <cfRule type="cellIs" dxfId="1592" priority="86" stopIfTrue="1" operator="equal">
      <formula>"No aceptable"</formula>
    </cfRule>
  </conditionalFormatting>
  <conditionalFormatting sqref="AE21">
    <cfRule type="cellIs" dxfId="1591" priority="82" stopIfTrue="1" operator="equal">
      <formula>"I"</formula>
    </cfRule>
    <cfRule type="cellIs" dxfId="1590" priority="83" stopIfTrue="1" operator="equal">
      <formula>"II"</formula>
    </cfRule>
    <cfRule type="cellIs" dxfId="1589" priority="84" stopIfTrue="1" operator="between">
      <formula>"III"</formula>
      <formula>"IV"</formula>
    </cfRule>
  </conditionalFormatting>
  <conditionalFormatting sqref="AE21">
    <cfRule type="cellIs" dxfId="1588" priority="80" stopIfTrue="1" operator="equal">
      <formula>"Aceptable"</formula>
    </cfRule>
    <cfRule type="cellIs" dxfId="1587" priority="81" stopIfTrue="1" operator="equal">
      <formula>"No aceptable"</formula>
    </cfRule>
  </conditionalFormatting>
  <conditionalFormatting sqref="AE23">
    <cfRule type="cellIs" dxfId="1586" priority="77" stopIfTrue="1" operator="equal">
      <formula>"I"</formula>
    </cfRule>
    <cfRule type="cellIs" dxfId="1585" priority="78" stopIfTrue="1" operator="equal">
      <formula>"II"</formula>
    </cfRule>
    <cfRule type="cellIs" dxfId="1584" priority="79" stopIfTrue="1" operator="between">
      <formula>"III"</formula>
      <formula>"IV"</formula>
    </cfRule>
  </conditionalFormatting>
  <conditionalFormatting sqref="AE23">
    <cfRule type="cellIs" dxfId="1583" priority="75" stopIfTrue="1" operator="equal">
      <formula>"Aceptable"</formula>
    </cfRule>
    <cfRule type="cellIs" dxfId="1582" priority="76" stopIfTrue="1" operator="equal">
      <formula>"No aceptable"</formula>
    </cfRule>
  </conditionalFormatting>
  <conditionalFormatting sqref="AE18">
    <cfRule type="cellIs" dxfId="1581" priority="57" stopIfTrue="1" operator="equal">
      <formula>"I"</formula>
    </cfRule>
    <cfRule type="cellIs" dxfId="1580" priority="58" stopIfTrue="1" operator="equal">
      <formula>"II"</formula>
    </cfRule>
    <cfRule type="cellIs" dxfId="1579" priority="59" stopIfTrue="1" operator="between">
      <formula>"III"</formula>
      <formula>"IV"</formula>
    </cfRule>
  </conditionalFormatting>
  <conditionalFormatting sqref="AE18">
    <cfRule type="cellIs" dxfId="1578" priority="55" stopIfTrue="1" operator="equal">
      <formula>"Aceptable"</formula>
    </cfRule>
    <cfRule type="cellIs" dxfId="1577" priority="56" stopIfTrue="1" operator="equal">
      <formula>"No aceptable"</formula>
    </cfRule>
  </conditionalFormatting>
  <conditionalFormatting sqref="AE19">
    <cfRule type="cellIs" dxfId="1576" priority="52" stopIfTrue="1" operator="equal">
      <formula>"I"</formula>
    </cfRule>
    <cfRule type="cellIs" dxfId="1575" priority="53" stopIfTrue="1" operator="equal">
      <formula>"II"</formula>
    </cfRule>
    <cfRule type="cellIs" dxfId="1574" priority="54" stopIfTrue="1" operator="between">
      <formula>"III"</formula>
      <formula>"IV"</formula>
    </cfRule>
  </conditionalFormatting>
  <conditionalFormatting sqref="AE19">
    <cfRule type="cellIs" dxfId="1573" priority="50" stopIfTrue="1" operator="equal">
      <formula>"Aceptable"</formula>
    </cfRule>
    <cfRule type="cellIs" dxfId="1572" priority="51" stopIfTrue="1" operator="equal">
      <formula>"No aceptable"</formula>
    </cfRule>
  </conditionalFormatting>
  <conditionalFormatting sqref="AB17:AD17">
    <cfRule type="cellIs" dxfId="1571" priority="47" stopIfTrue="1" operator="equal">
      <formula>"I"</formula>
    </cfRule>
    <cfRule type="cellIs" dxfId="1570" priority="48" stopIfTrue="1" operator="equal">
      <formula>"II"</formula>
    </cfRule>
    <cfRule type="cellIs" dxfId="1569" priority="49" stopIfTrue="1" operator="between">
      <formula>"III"</formula>
      <formula>"IV"</formula>
    </cfRule>
  </conditionalFormatting>
  <conditionalFormatting sqref="AD17">
    <cfRule type="cellIs" dxfId="1568" priority="45" stopIfTrue="1" operator="equal">
      <formula>"Aceptable"</formula>
    </cfRule>
    <cfRule type="cellIs" dxfId="1567" priority="46" stopIfTrue="1" operator="equal">
      <formula>"No aceptable"</formula>
    </cfRule>
  </conditionalFormatting>
  <conditionalFormatting sqref="AD17">
    <cfRule type="containsText" dxfId="1566" priority="42" stopIfTrue="1" operator="containsText" text="No aceptable o aceptable con control específico">
      <formula>NOT(ISERROR(SEARCH("No aceptable o aceptable con control específico",AD17)))</formula>
    </cfRule>
    <cfRule type="containsText" dxfId="1565" priority="43" stopIfTrue="1" operator="containsText" text="No aceptable">
      <formula>NOT(ISERROR(SEARCH("No aceptable",AD17)))</formula>
    </cfRule>
    <cfRule type="containsText" dxfId="1564" priority="44" stopIfTrue="1" operator="containsText" text="No Aceptable o aceptable con control específico">
      <formula>NOT(ISERROR(SEARCH("No Aceptable o aceptable con control específico",AD17)))</formula>
    </cfRule>
  </conditionalFormatting>
  <conditionalFormatting sqref="AB18:AD19">
    <cfRule type="cellIs" dxfId="1563" priority="39" stopIfTrue="1" operator="equal">
      <formula>"I"</formula>
    </cfRule>
    <cfRule type="cellIs" dxfId="1562" priority="40" stopIfTrue="1" operator="equal">
      <formula>"II"</formula>
    </cfRule>
    <cfRule type="cellIs" dxfId="1561" priority="41" stopIfTrue="1" operator="between">
      <formula>"III"</formula>
      <formula>"IV"</formula>
    </cfRule>
  </conditionalFormatting>
  <conditionalFormatting sqref="AD18:AD19">
    <cfRule type="cellIs" dxfId="1560" priority="37" stopIfTrue="1" operator="equal">
      <formula>"Aceptable"</formula>
    </cfRule>
    <cfRule type="cellIs" dxfId="1559" priority="38" stopIfTrue="1" operator="equal">
      <formula>"No aceptable"</formula>
    </cfRule>
  </conditionalFormatting>
  <conditionalFormatting sqref="AD18:AD19">
    <cfRule type="containsText" dxfId="1558" priority="34" stopIfTrue="1" operator="containsText" text="No aceptable o aceptable con control específico">
      <formula>NOT(ISERROR(SEARCH("No aceptable o aceptable con control específico",AD18)))</formula>
    </cfRule>
    <cfRule type="containsText" dxfId="1557" priority="35" stopIfTrue="1" operator="containsText" text="No aceptable">
      <formula>NOT(ISERROR(SEARCH("No aceptable",AD18)))</formula>
    </cfRule>
    <cfRule type="containsText" dxfId="1556" priority="36" stopIfTrue="1" operator="containsText" text="No Aceptable o aceptable con control específico">
      <formula>NOT(ISERROR(SEARCH("No Aceptable o aceptable con control específico",AD18)))</formula>
    </cfRule>
  </conditionalFormatting>
  <conditionalFormatting sqref="AB15:AC15">
    <cfRule type="cellIs" dxfId="1555" priority="31" stopIfTrue="1" operator="equal">
      <formula>"I"</formula>
    </cfRule>
    <cfRule type="cellIs" dxfId="1554" priority="32" stopIfTrue="1" operator="equal">
      <formula>"II"</formula>
    </cfRule>
    <cfRule type="cellIs" dxfId="1553" priority="33" stopIfTrue="1" operator="between">
      <formula>"III"</formula>
      <formula>"IV"</formula>
    </cfRule>
  </conditionalFormatting>
  <conditionalFormatting sqref="AD15">
    <cfRule type="cellIs" dxfId="1552" priority="28" stopIfTrue="1" operator="equal">
      <formula>"I"</formula>
    </cfRule>
    <cfRule type="cellIs" dxfId="1551" priority="29" stopIfTrue="1" operator="equal">
      <formula>"II"</formula>
    </cfRule>
    <cfRule type="cellIs" dxfId="1550" priority="30" stopIfTrue="1" operator="between">
      <formula>"III"</formula>
      <formula>"IV"</formula>
    </cfRule>
  </conditionalFormatting>
  <conditionalFormatting sqref="AD15">
    <cfRule type="cellIs" dxfId="1549" priority="26" stopIfTrue="1" operator="equal">
      <formula>"Aceptable"</formula>
    </cfRule>
    <cfRule type="cellIs" dxfId="1548" priority="27" stopIfTrue="1" operator="equal">
      <formula>"No aceptable"</formula>
    </cfRule>
  </conditionalFormatting>
  <conditionalFormatting sqref="AD15">
    <cfRule type="containsText" dxfId="1547" priority="23" stopIfTrue="1" operator="containsText" text="No aceptable o aceptable con control específico">
      <formula>NOT(ISERROR(SEARCH("No aceptable o aceptable con control específico",AD15)))</formula>
    </cfRule>
    <cfRule type="containsText" dxfId="1546" priority="24" stopIfTrue="1" operator="containsText" text="No aceptable">
      <formula>NOT(ISERROR(SEARCH("No aceptable",AD15)))</formula>
    </cfRule>
    <cfRule type="containsText" dxfId="1545" priority="25" stopIfTrue="1" operator="containsText" text="No Aceptable o aceptable con control específico">
      <formula>NOT(ISERROR(SEARCH("No Aceptable o aceptable con control específico",AD15)))</formula>
    </cfRule>
  </conditionalFormatting>
  <conditionalFormatting sqref="AD15">
    <cfRule type="containsText" dxfId="1544" priority="21" stopIfTrue="1" operator="containsText" text="No aceptable">
      <formula>NOT(ISERROR(SEARCH("No aceptable",AD15)))</formula>
    </cfRule>
    <cfRule type="containsText" dxfId="1543" priority="22" stopIfTrue="1" operator="containsText" text="No Aceptable o aceptable con control específico">
      <formula>NOT(ISERROR(SEARCH("No Aceptable o aceptable con control específico",AD15)))</formula>
    </cfRule>
  </conditionalFormatting>
  <conditionalFormatting sqref="AE22">
    <cfRule type="cellIs" dxfId="1542" priority="8" stopIfTrue="1" operator="equal">
      <formula>"I"</formula>
    </cfRule>
    <cfRule type="cellIs" dxfId="1541" priority="9" stopIfTrue="1" operator="equal">
      <formula>"II"</formula>
    </cfRule>
    <cfRule type="cellIs" dxfId="1540" priority="10" stopIfTrue="1" operator="between">
      <formula>"III"</formula>
      <formula>"IV"</formula>
    </cfRule>
  </conditionalFormatting>
  <conditionalFormatting sqref="AE22">
    <cfRule type="cellIs" dxfId="1539" priority="6" stopIfTrue="1" operator="equal">
      <formula>"Aceptable"</formula>
    </cfRule>
    <cfRule type="cellIs" dxfId="1538" priority="7" stopIfTrue="1" operator="equal">
      <formula>"No aceptable"</formula>
    </cfRule>
  </conditionalFormatting>
  <conditionalFormatting sqref="AE17">
    <cfRule type="cellIs" dxfId="1537" priority="13" stopIfTrue="1" operator="equal">
      <formula>"I"</formula>
    </cfRule>
    <cfRule type="cellIs" dxfId="1536" priority="14" stopIfTrue="1" operator="equal">
      <formula>"II"</formula>
    </cfRule>
    <cfRule type="cellIs" dxfId="1535" priority="15" stopIfTrue="1" operator="between">
      <formula>"III"</formula>
      <formula>"IV"</formula>
    </cfRule>
  </conditionalFormatting>
  <conditionalFormatting sqref="AE17">
    <cfRule type="cellIs" dxfId="1534" priority="11" stopIfTrue="1" operator="equal">
      <formula>"Aceptable"</formula>
    </cfRule>
    <cfRule type="cellIs" dxfId="1533" priority="12" stopIfTrue="1" operator="equal">
      <formula>"No aceptable"</formula>
    </cfRule>
  </conditionalFormatting>
  <conditionalFormatting sqref="AE25">
    <cfRule type="cellIs" dxfId="1532" priority="3" stopIfTrue="1" operator="equal">
      <formula>"I"</formula>
    </cfRule>
    <cfRule type="cellIs" dxfId="1531" priority="4" stopIfTrue="1" operator="equal">
      <formula>"II"</formula>
    </cfRule>
    <cfRule type="cellIs" dxfId="1530" priority="5" stopIfTrue="1" operator="between">
      <formula>"III"</formula>
      <formula>"IV"</formula>
    </cfRule>
  </conditionalFormatting>
  <conditionalFormatting sqref="AE25">
    <cfRule type="cellIs" dxfId="1529" priority="1" stopIfTrue="1" operator="equal">
      <formula>"Aceptable"</formula>
    </cfRule>
    <cfRule type="cellIs" dxfId="1528" priority="2" stopIfTrue="1" operator="equal">
      <formula>"No aceptable"</formula>
    </cfRule>
  </conditionalFormatting>
  <dataValidations count="4">
    <dataValidation allowBlank="1" sqref="AA24 AA15:AA19" xr:uid="{00000000-0002-0000-1500-000000000000}"/>
    <dataValidation type="list" allowBlank="1" showInputMessage="1" showErrorMessage="1" prompt="10 = Muy Alto_x000a_6 = Alto_x000a_2 = Medio_x000a_0 = Bajo" sqref="U24 U15:U19" xr:uid="{00000000-0002-0000-1500-000001000000}">
      <formula1>"10, 6, 2, 0, "</formula1>
    </dataValidation>
    <dataValidation type="list" allowBlank="1" showInputMessage="1" prompt="4 = Continua_x000a_3 = Frecuente_x000a_2 = Ocasional_x000a_1 = Esporádica" sqref="V24 V15:V19" xr:uid="{00000000-0002-0000-15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24 Z15:Z19" xr:uid="{00000000-0002-0000-1500-000003000000}">
      <formula1>"100,60,25,10"</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B1:BL26"/>
  <sheetViews>
    <sheetView topLeftCell="L15" zoomScale="95" zoomScaleNormal="95" workbookViewId="0">
      <selection activeCell="AE17" sqref="AE17"/>
    </sheetView>
  </sheetViews>
  <sheetFormatPr baseColWidth="10" defaultRowHeight="62.25" customHeight="1" x14ac:dyDescent="0.2"/>
  <cols>
    <col min="1" max="1" width="1.85546875" customWidth="1"/>
    <col min="2" max="2" width="5.7109375" customWidth="1"/>
    <col min="3" max="3" width="6.42578125" customWidth="1"/>
    <col min="4" max="4" width="6.28515625" customWidth="1"/>
    <col min="5" max="5" width="7.7109375" customWidth="1"/>
    <col min="6" max="6" width="22.140625" customWidth="1"/>
    <col min="7" max="7" width="8.28515625" customWidth="1"/>
    <col min="8" max="8" width="20.28515625" customWidth="1"/>
    <col min="9" max="9" width="25.7109375" customWidth="1"/>
    <col min="10" max="10" width="25" customWidth="1"/>
    <col min="11" max="11" width="27.8554687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20.7109375" customWidth="1"/>
    <col min="26" max="26" width="7.7109375" customWidth="1"/>
    <col min="27" max="27" width="8.140625" customWidth="1"/>
    <col min="28" max="28" width="7.28515625" customWidth="1"/>
    <col min="29" max="29" width="17.7109375" customWidth="1"/>
    <col min="30" max="30" width="12.7109375" customWidth="1"/>
    <col min="31" max="31" width="23.5703125" customWidth="1"/>
    <col min="32" max="32" width="20" customWidth="1"/>
    <col min="33" max="33" width="18.140625" customWidth="1"/>
    <col min="34" max="34" width="22.28515625" customWidth="1"/>
    <col min="35" max="35" width="40.42578125" customWidth="1"/>
    <col min="36" max="36" width="18.5703125" customWidth="1"/>
    <col min="37" max="37" width="19.28515625" customWidth="1"/>
  </cols>
  <sheetData>
    <row r="1" spans="2:64" ht="44.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44.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44.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44.2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18.75" customHeight="1" x14ac:dyDescent="0.3">
      <c r="E6" s="113"/>
      <c r="H6" s="114"/>
      <c r="AF6" s="113"/>
      <c r="AG6" s="113"/>
      <c r="AH6" s="113"/>
      <c r="AJ6" s="114"/>
    </row>
    <row r="7" spans="2: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92.25" customHeight="1" x14ac:dyDescent="0.35">
      <c r="B11" s="263" t="s">
        <v>135</v>
      </c>
      <c r="C11" s="263" t="s">
        <v>147</v>
      </c>
      <c r="D11" s="263" t="s">
        <v>187</v>
      </c>
      <c r="E11" s="269" t="s">
        <v>148</v>
      </c>
      <c r="F11" s="269" t="s">
        <v>149</v>
      </c>
      <c r="G11" s="31" t="s">
        <v>42</v>
      </c>
      <c r="H11" s="302" t="s">
        <v>305</v>
      </c>
      <c r="I11" s="161" t="s">
        <v>371</v>
      </c>
      <c r="J11" s="161" t="s">
        <v>372</v>
      </c>
      <c r="K11" s="168" t="s">
        <v>373</v>
      </c>
      <c r="L11" s="172">
        <v>5</v>
      </c>
      <c r="M11" s="172">
        <v>3</v>
      </c>
      <c r="N11" s="172">
        <v>0</v>
      </c>
      <c r="O11" s="172">
        <f t="shared" ref="O11:O26" si="0">SUM(L11:N11)</f>
        <v>8</v>
      </c>
      <c r="P11" s="168" t="s">
        <v>374</v>
      </c>
      <c r="Q11" s="161">
        <v>8</v>
      </c>
      <c r="R11" s="168" t="s">
        <v>100</v>
      </c>
      <c r="S11" s="168" t="s">
        <v>375</v>
      </c>
      <c r="T11" s="168" t="s">
        <v>376</v>
      </c>
      <c r="U11" s="162">
        <v>2</v>
      </c>
      <c r="V11" s="162">
        <v>4</v>
      </c>
      <c r="W11" s="162">
        <f t="shared" ref="W11:W26" si="1">V11*U11</f>
        <v>8</v>
      </c>
      <c r="X11" s="163" t="str">
        <f t="shared" ref="X11:X26" si="2">+IF(AND(U11*V11&gt;=24,U11*V11&lt;=40),"MA",IF(AND(U11*V11&gt;=10,U11*V11&lt;=20),"A",IF(AND(U11*V11&gt;=6,U11*V11&lt;=8),"M",IF(AND(U11*V11&gt;=0,U11*V11&lt;=4),"B",""))))</f>
        <v>M</v>
      </c>
      <c r="Y11" s="166" t="str">
        <f t="shared" ref="Y11:Y26"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W11*Z11</f>
        <v>80</v>
      </c>
      <c r="AB11" s="165" t="str">
        <f t="shared" ref="AB11:AB26" si="4">+IF(AND(U11*V11*Z11&gt;=600,U11*V11*Z11&lt;=4000),"I",IF(AND(U11*V11*Z11&gt;=150,U11*V11*Z11&lt;=500),"II",IF(AND(U11*V11*Z11&gt;=40,U11*V11*Z11&lt;=120),"III",IF(AND(U11*V11*Z11&gt;=0,U11*V11*Z11&lt;=20),"IV",""))))</f>
        <v>III</v>
      </c>
      <c r="AC11" s="166" t="str">
        <f t="shared" ref="AC11:AC26"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 t="shared" ref="AD11:AD26" si="6">+IF(AB11="I","No aceptable",IF(AB11="II","No aceptable o aceptable con control específico",IF(AB11="III","Aceptable",IF(AB11="IV","Aceptable",""))))</f>
        <v>Aceptable</v>
      </c>
      <c r="AE11" s="158" t="s">
        <v>377</v>
      </c>
      <c r="AF11" s="161" t="s">
        <v>34</v>
      </c>
      <c r="AG11" s="161" t="s">
        <v>37</v>
      </c>
      <c r="AH11" s="161" t="s">
        <v>34</v>
      </c>
      <c r="AI11" s="158" t="s">
        <v>378</v>
      </c>
      <c r="AJ11" s="161" t="s">
        <v>34</v>
      </c>
      <c r="AK11" s="161"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92.25" customHeight="1" x14ac:dyDescent="0.35">
      <c r="B12" s="264"/>
      <c r="C12" s="264"/>
      <c r="D12" s="264"/>
      <c r="E12" s="270"/>
      <c r="F12" s="270"/>
      <c r="G12" s="31" t="s">
        <v>42</v>
      </c>
      <c r="H12" s="303"/>
      <c r="I12" s="158" t="s">
        <v>46</v>
      </c>
      <c r="J12" s="159" t="s">
        <v>354</v>
      </c>
      <c r="K12" s="159" t="s">
        <v>355</v>
      </c>
      <c r="L12" s="172">
        <v>5</v>
      </c>
      <c r="M12" s="172">
        <v>3</v>
      </c>
      <c r="N12" s="172">
        <v>0</v>
      </c>
      <c r="O12" s="172">
        <f t="shared" ref="O12" si="7">SUM(L12:N12)</f>
        <v>8</v>
      </c>
      <c r="P12" s="159" t="s">
        <v>356</v>
      </c>
      <c r="Q12" s="161">
        <v>8</v>
      </c>
      <c r="R12" s="159" t="s">
        <v>603</v>
      </c>
      <c r="S12" s="159" t="s">
        <v>358</v>
      </c>
      <c r="T12" s="159" t="s">
        <v>357</v>
      </c>
      <c r="U12" s="162">
        <v>2</v>
      </c>
      <c r="V12" s="162">
        <v>4</v>
      </c>
      <c r="W12" s="162">
        <f t="shared" ref="W12" si="8">V12*U12</f>
        <v>8</v>
      </c>
      <c r="X12" s="163" t="str">
        <f t="shared" ref="X12" si="9">+IF(AND(U12*V12&gt;=24,U12*V12&lt;=40),"MA",IF(AND(U12*V12&gt;=10,U12*V12&lt;=20),"A",IF(AND(U12*V12&gt;=6,U12*V12&lt;=8),"M",IF(AND(U12*V12&gt;=0,U12*V12&lt;=4),"B",""))))</f>
        <v>M</v>
      </c>
      <c r="Y12" s="166" t="str">
        <f t="shared" ref="Y12" si="10">+IF(X12="MA","Situación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11</v>
      </c>
      <c r="AA12" s="162">
        <f>W12*Z12</f>
        <v>88</v>
      </c>
      <c r="AB12" s="165" t="str">
        <f t="shared" ref="AB12" si="11">+IF(AND(U12*V12*Z12&gt;=600,U12*V12*Z12&lt;=4000),"I",IF(AND(U12*V12*Z12&gt;=150,U12*V12*Z12&lt;=500),"II",IF(AND(U12*V12*Z12&gt;=40,U12*V12*Z12&lt;=120),"III",IF(AND(U12*V12*Z12&gt;=0,U12*V12*Z12&lt;=20),"IV",""))))</f>
        <v>III</v>
      </c>
      <c r="AC12" s="166" t="str">
        <f t="shared" ref="AC12" si="12">+IF(AB12="I","Situación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 t="shared" ref="AD12" si="13">+IF(AB12="I","No aceptable",IF(AB12="II","No aceptable o aceptable con control específico",IF(AB12="III","Aceptable",IF(AB12="IV","Aceptable",""))))</f>
        <v>Aceptable</v>
      </c>
      <c r="AE12" s="158" t="s">
        <v>56</v>
      </c>
      <c r="AF12" s="161" t="s">
        <v>34</v>
      </c>
      <c r="AG12" s="161" t="s">
        <v>34</v>
      </c>
      <c r="AH12" s="161" t="s">
        <v>363</v>
      </c>
      <c r="AI12" s="158" t="s">
        <v>359</v>
      </c>
      <c r="AJ12" s="161" t="s">
        <v>34</v>
      </c>
      <c r="AK12" s="161"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92.25" customHeight="1" x14ac:dyDescent="0.35">
      <c r="B13" s="264"/>
      <c r="C13" s="264"/>
      <c r="D13" s="264"/>
      <c r="E13" s="270"/>
      <c r="F13" s="270"/>
      <c r="G13" s="31" t="s">
        <v>42</v>
      </c>
      <c r="H13" s="303"/>
      <c r="I13" s="158" t="s">
        <v>120</v>
      </c>
      <c r="J13" s="159" t="s">
        <v>360</v>
      </c>
      <c r="K13" s="168" t="s">
        <v>361</v>
      </c>
      <c r="L13" s="172">
        <v>5</v>
      </c>
      <c r="M13" s="172">
        <v>3</v>
      </c>
      <c r="N13" s="172">
        <v>0</v>
      </c>
      <c r="O13" s="172">
        <f t="shared" si="0"/>
        <v>8</v>
      </c>
      <c r="P13" s="159" t="s">
        <v>356</v>
      </c>
      <c r="Q13" s="161">
        <v>8</v>
      </c>
      <c r="R13" s="168" t="s">
        <v>604</v>
      </c>
      <c r="S13" s="168" t="s">
        <v>358</v>
      </c>
      <c r="T13" s="168" t="s">
        <v>357</v>
      </c>
      <c r="U13" s="162">
        <v>2</v>
      </c>
      <c r="V13" s="162">
        <v>4</v>
      </c>
      <c r="W13" s="162">
        <f t="shared" si="1"/>
        <v>8</v>
      </c>
      <c r="X13" s="163" t="str">
        <f t="shared" si="2"/>
        <v>M</v>
      </c>
      <c r="Y13" s="166" t="str">
        <f t="shared" si="3"/>
        <v>Situación deficiente con exposición esporádica, o bien situación mejorable con exposición continuada o frecuente. Es posible que suceda el daño alguna vez.</v>
      </c>
      <c r="Z13" s="162">
        <v>10</v>
      </c>
      <c r="AA13" s="162">
        <f t="shared" ref="AA13:AA26" si="14">W13*Z13</f>
        <v>80</v>
      </c>
      <c r="AB13" s="165" t="str">
        <f t="shared" si="4"/>
        <v>III</v>
      </c>
      <c r="AC13" s="166" t="str">
        <f t="shared" si="5"/>
        <v>Mejorar si es posible. Sería conveniente justificar la intervención y su rentabilidad.</v>
      </c>
      <c r="AD13" s="166" t="str">
        <f t="shared" si="6"/>
        <v>Aceptable</v>
      </c>
      <c r="AE13" s="158" t="s">
        <v>121</v>
      </c>
      <c r="AF13" s="161" t="s">
        <v>34</v>
      </c>
      <c r="AG13" s="161" t="s">
        <v>34</v>
      </c>
      <c r="AH13" s="161" t="s">
        <v>364</v>
      </c>
      <c r="AI13" s="158" t="s">
        <v>359</v>
      </c>
      <c r="AJ13" s="161" t="s">
        <v>34</v>
      </c>
      <c r="AK13" s="161"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92.25" customHeight="1" x14ac:dyDescent="0.35">
      <c r="B14" s="264"/>
      <c r="C14" s="264"/>
      <c r="D14" s="264"/>
      <c r="E14" s="270"/>
      <c r="F14" s="270"/>
      <c r="G14" s="31" t="s">
        <v>42</v>
      </c>
      <c r="H14" s="319" t="s">
        <v>44</v>
      </c>
      <c r="I14" s="158" t="s">
        <v>333</v>
      </c>
      <c r="J14" s="158" t="s">
        <v>334</v>
      </c>
      <c r="K14" s="158" t="s">
        <v>335</v>
      </c>
      <c r="L14" s="172">
        <v>5</v>
      </c>
      <c r="M14" s="172">
        <v>3</v>
      </c>
      <c r="N14" s="172">
        <v>0</v>
      </c>
      <c r="O14" s="172">
        <f t="shared" ref="O14" si="15">SUM(L14:N14)</f>
        <v>8</v>
      </c>
      <c r="P14" s="158" t="s">
        <v>336</v>
      </c>
      <c r="Q14" s="161">
        <v>8</v>
      </c>
      <c r="R14" s="158" t="s">
        <v>339</v>
      </c>
      <c r="S14" s="158" t="s">
        <v>641</v>
      </c>
      <c r="T14" s="158" t="s">
        <v>444</v>
      </c>
      <c r="U14" s="162">
        <v>2</v>
      </c>
      <c r="V14" s="162">
        <v>4</v>
      </c>
      <c r="W14" s="162">
        <f t="shared" ref="W14:W15" si="16">V14*U14</f>
        <v>8</v>
      </c>
      <c r="X14" s="163" t="str">
        <f t="shared" ref="X14:X15" si="17">+IF(AND(U14*V14&gt;=24,U14*V14&lt;=40),"MA",IF(AND(U14*V14&gt;=10,U14*V14&lt;=20),"A",IF(AND(U14*V14&gt;=6,U14*V14&lt;=8),"M",IF(AND(U14*V14&gt;=0,U14*V14&lt;=4),"B",""))))</f>
        <v>M</v>
      </c>
      <c r="Y14" s="166" t="str">
        <f t="shared" ref="Y14:Y15" si="18">+IF(X14="MA","Situación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162">
        <v>10</v>
      </c>
      <c r="AA14" s="162">
        <f t="shared" ref="AA14:AA15" si="19">W14*Z14</f>
        <v>80</v>
      </c>
      <c r="AB14" s="165" t="str">
        <f t="shared" ref="AB14:AB15" si="20">+IF(AND(U14*V14*Z14&gt;=600,U14*V14*Z14&lt;=4000),"I",IF(AND(U14*V14*Z14&gt;=150,U14*V14*Z14&lt;=500),"II",IF(AND(U14*V14*Z14&gt;=40,U14*V14*Z14&lt;=120),"III",IF(AND(U14*V14*Z14&gt;=0,U14*V14*Z14&lt;=20),"IV",""))))</f>
        <v>III</v>
      </c>
      <c r="AC14" s="166" t="str">
        <f t="shared" ref="AC14:AC15" si="21">+IF(AB14="I","Situación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66" t="str">
        <f t="shared" ref="AD14:AD15" si="22">+IF(AB14="I","No aceptable",IF(AB14="II","No aceptable o aceptable con control específico",IF(AB14="III","Aceptable",IF(AB14="IV","Aceptable",""))))</f>
        <v>Aceptable</v>
      </c>
      <c r="AE14" s="166" t="s">
        <v>342</v>
      </c>
      <c r="AF14" s="158" t="s">
        <v>34</v>
      </c>
      <c r="AG14" s="158" t="s">
        <v>34</v>
      </c>
      <c r="AH14" s="158" t="s">
        <v>34</v>
      </c>
      <c r="AI14" s="158" t="s">
        <v>341</v>
      </c>
      <c r="AJ14" s="158" t="s">
        <v>34</v>
      </c>
      <c r="AK14" s="161" t="s">
        <v>271</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110" customFormat="1" ht="92.25" customHeight="1" x14ac:dyDescent="0.35">
      <c r="B15" s="264"/>
      <c r="C15" s="264"/>
      <c r="D15" s="264"/>
      <c r="E15" s="270"/>
      <c r="F15" s="270"/>
      <c r="G15" s="124"/>
      <c r="H15" s="319"/>
      <c r="I15" s="158" t="s">
        <v>612</v>
      </c>
      <c r="J15" s="158" t="s">
        <v>613</v>
      </c>
      <c r="K15" s="158" t="s">
        <v>614</v>
      </c>
      <c r="L15" s="172">
        <v>5</v>
      </c>
      <c r="M15" s="172">
        <v>3</v>
      </c>
      <c r="N15" s="172">
        <v>0</v>
      </c>
      <c r="O15" s="172">
        <f t="shared" ref="O15" si="23">SUM(L15:N15)</f>
        <v>8</v>
      </c>
      <c r="P15" s="158" t="s">
        <v>615</v>
      </c>
      <c r="Q15" s="161">
        <v>8</v>
      </c>
      <c r="R15" s="158" t="s">
        <v>331</v>
      </c>
      <c r="S15" s="158" t="s">
        <v>616</v>
      </c>
      <c r="T15" s="158" t="s">
        <v>617</v>
      </c>
      <c r="U15" s="162">
        <v>2</v>
      </c>
      <c r="V15" s="162">
        <v>1</v>
      </c>
      <c r="W15" s="162">
        <f t="shared" si="16"/>
        <v>2</v>
      </c>
      <c r="X15" s="163" t="str">
        <f t="shared" si="17"/>
        <v>B</v>
      </c>
      <c r="Y15" s="166" t="str">
        <f t="shared" si="18"/>
        <v>Situación mejorable con exposición ocasional o esporádica, o situación sin anomalía destacable con cualquier nivel de exposición. No es esperable que se materialice el riesgo, aunque puede ser concebible.</v>
      </c>
      <c r="Z15" s="162">
        <v>10</v>
      </c>
      <c r="AA15" s="162">
        <f t="shared" si="19"/>
        <v>20</v>
      </c>
      <c r="AB15" s="165" t="str">
        <f t="shared" si="20"/>
        <v>IV</v>
      </c>
      <c r="AC15" s="166" t="str">
        <f t="shared" si="21"/>
        <v>Mantener las medidas de control existentes, pero se deberían considerar soluciones o mejoras y se deben hacer comprobaciones periódicas para asegurar que el riesgo aún es tolerable.</v>
      </c>
      <c r="AD15" s="166" t="str">
        <f t="shared" si="22"/>
        <v>Aceptable</v>
      </c>
      <c r="AE15" s="158" t="s">
        <v>351</v>
      </c>
      <c r="AF15" s="158" t="s">
        <v>34</v>
      </c>
      <c r="AG15" s="158" t="s">
        <v>34</v>
      </c>
      <c r="AH15" s="158" t="s">
        <v>34</v>
      </c>
      <c r="AI15" s="158" t="s">
        <v>338</v>
      </c>
      <c r="AJ15" s="158" t="s">
        <v>34</v>
      </c>
      <c r="AK15" s="161" t="s">
        <v>618</v>
      </c>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row>
    <row r="16" spans="2:64" s="2" customFormat="1" ht="92.25" customHeight="1" x14ac:dyDescent="0.35">
      <c r="B16" s="264"/>
      <c r="C16" s="264"/>
      <c r="D16" s="264"/>
      <c r="E16" s="270"/>
      <c r="F16" s="270"/>
      <c r="G16" s="31" t="s">
        <v>42</v>
      </c>
      <c r="H16" s="319"/>
      <c r="I16" s="158" t="s">
        <v>60</v>
      </c>
      <c r="J16" s="218" t="s">
        <v>345</v>
      </c>
      <c r="K16" s="158" t="s">
        <v>327</v>
      </c>
      <c r="L16" s="172">
        <v>5</v>
      </c>
      <c r="M16" s="172">
        <v>3</v>
      </c>
      <c r="N16" s="172">
        <v>0</v>
      </c>
      <c r="O16" s="172">
        <f t="shared" si="0"/>
        <v>8</v>
      </c>
      <c r="P16" s="158" t="s">
        <v>343</v>
      </c>
      <c r="Q16" s="158">
        <v>8</v>
      </c>
      <c r="R16" s="158" t="s">
        <v>331</v>
      </c>
      <c r="S16" s="158" t="s">
        <v>329</v>
      </c>
      <c r="T16" s="158" t="s">
        <v>443</v>
      </c>
      <c r="U16" s="162">
        <v>2</v>
      </c>
      <c r="V16" s="162">
        <v>4</v>
      </c>
      <c r="W16" s="162">
        <f t="shared" si="1"/>
        <v>8</v>
      </c>
      <c r="X16" s="163" t="str">
        <f t="shared" si="2"/>
        <v>M</v>
      </c>
      <c r="Y16" s="166" t="str">
        <f t="shared" si="3"/>
        <v>Situación deficiente con exposición esporádica, o bien situación mejorable con exposición continuada o frecuente. Es posible que suceda el daño alguna vez.</v>
      </c>
      <c r="Z16" s="162">
        <v>10</v>
      </c>
      <c r="AA16" s="162">
        <f t="shared" si="14"/>
        <v>80</v>
      </c>
      <c r="AB16" s="165" t="str">
        <f t="shared" si="4"/>
        <v>III</v>
      </c>
      <c r="AC16" s="166" t="str">
        <f t="shared" si="5"/>
        <v>Mejorar si es posible. Sería conveniente justificar la intervención y su rentabilidad.</v>
      </c>
      <c r="AD16" s="166" t="str">
        <f t="shared" si="6"/>
        <v>Aceptable</v>
      </c>
      <c r="AE16" s="158" t="s">
        <v>351</v>
      </c>
      <c r="AF16" s="158" t="s">
        <v>34</v>
      </c>
      <c r="AG16" s="158" t="s">
        <v>34</v>
      </c>
      <c r="AH16" s="158" t="s">
        <v>34</v>
      </c>
      <c r="AI16" s="158" t="s">
        <v>344</v>
      </c>
      <c r="AJ16" s="158" t="s">
        <v>34</v>
      </c>
      <c r="AK16" s="161" t="s">
        <v>35</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92.25" customHeight="1" x14ac:dyDescent="0.35">
      <c r="B17" s="264"/>
      <c r="C17" s="264"/>
      <c r="D17" s="264"/>
      <c r="E17" s="270"/>
      <c r="F17" s="270"/>
      <c r="G17" s="100" t="s">
        <v>42</v>
      </c>
      <c r="H17" s="168" t="s">
        <v>306</v>
      </c>
      <c r="I17" s="224" t="s">
        <v>522</v>
      </c>
      <c r="J17" s="168" t="s">
        <v>509</v>
      </c>
      <c r="K17" s="168" t="s">
        <v>510</v>
      </c>
      <c r="L17" s="222">
        <v>5</v>
      </c>
      <c r="M17" s="158">
        <v>0</v>
      </c>
      <c r="N17" s="223">
        <v>0</v>
      </c>
      <c r="O17" s="223">
        <v>1</v>
      </c>
      <c r="P17" s="168" t="s">
        <v>511</v>
      </c>
      <c r="Q17" s="158">
        <v>8</v>
      </c>
      <c r="R17" s="168" t="s">
        <v>512</v>
      </c>
      <c r="S17" s="168" t="s">
        <v>513</v>
      </c>
      <c r="T17" s="168" t="s">
        <v>514</v>
      </c>
      <c r="U17" s="162">
        <v>2</v>
      </c>
      <c r="V17" s="162">
        <v>3</v>
      </c>
      <c r="W17" s="162">
        <f t="shared" si="1"/>
        <v>6</v>
      </c>
      <c r="X17" s="163" t="str">
        <f t="shared" si="2"/>
        <v>M</v>
      </c>
      <c r="Y17" s="166" t="str">
        <f t="shared" si="3"/>
        <v>Situación deficiente con exposición esporádica, o bien situación mejorable con exposición continuada o frecuente. Es posible que suceda el daño alguna vez.</v>
      </c>
      <c r="Z17" s="162">
        <v>25</v>
      </c>
      <c r="AA17" s="162">
        <f t="shared" si="14"/>
        <v>150</v>
      </c>
      <c r="AB17" s="165" t="str">
        <f t="shared" si="4"/>
        <v>II</v>
      </c>
      <c r="AC17" s="166" t="str">
        <f t="shared" si="5"/>
        <v>Corregir y adoptar medidas de control de inmediato. Sin embargo suspenda actividades si el nivel de riesgo está por encima o igual de 360.</v>
      </c>
      <c r="AD17" s="166" t="str">
        <f t="shared" si="6"/>
        <v>No aceptable o aceptable con control específico</v>
      </c>
      <c r="AE17" s="166" t="s">
        <v>655</v>
      </c>
      <c r="AF17" s="158" t="s">
        <v>34</v>
      </c>
      <c r="AG17" s="158" t="s">
        <v>34</v>
      </c>
      <c r="AH17" s="162" t="s">
        <v>507</v>
      </c>
      <c r="AI17" s="162" t="s">
        <v>508</v>
      </c>
      <c r="AJ17" s="158" t="s">
        <v>506</v>
      </c>
      <c r="AK17" s="158" t="s">
        <v>271</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92.25" customHeight="1" x14ac:dyDescent="0.35">
      <c r="B18" s="264"/>
      <c r="C18" s="264"/>
      <c r="D18" s="264"/>
      <c r="E18" s="270"/>
      <c r="F18" s="270"/>
      <c r="G18" s="31" t="s">
        <v>42</v>
      </c>
      <c r="H18" s="302" t="s">
        <v>307</v>
      </c>
      <c r="I18" s="161" t="s">
        <v>102</v>
      </c>
      <c r="J18" s="158" t="s">
        <v>103</v>
      </c>
      <c r="K18" s="225" t="s">
        <v>598</v>
      </c>
      <c r="L18" s="172">
        <v>5</v>
      </c>
      <c r="M18" s="172">
        <v>3</v>
      </c>
      <c r="N18" s="172">
        <v>0</v>
      </c>
      <c r="O18" s="172">
        <v>10</v>
      </c>
      <c r="P18" s="161" t="s">
        <v>597</v>
      </c>
      <c r="Q18" s="161">
        <v>8</v>
      </c>
      <c r="R18" s="161" t="s">
        <v>33</v>
      </c>
      <c r="S18" s="161" t="s">
        <v>33</v>
      </c>
      <c r="T18" s="161" t="s">
        <v>599</v>
      </c>
      <c r="U18" s="162">
        <v>2</v>
      </c>
      <c r="V18" s="162">
        <v>4</v>
      </c>
      <c r="W18" s="162">
        <f t="shared" si="1"/>
        <v>8</v>
      </c>
      <c r="X18" s="163" t="str">
        <f t="shared" si="2"/>
        <v>M</v>
      </c>
      <c r="Y18" s="166" t="str">
        <f t="shared" si="3"/>
        <v>Situación deficiente con exposición esporádica, o bien situación mejorable con exposición continuada o frecuente. Es posible que suceda el daño alguna vez.</v>
      </c>
      <c r="Z18" s="162">
        <v>10</v>
      </c>
      <c r="AA18" s="162">
        <f t="shared" si="14"/>
        <v>80</v>
      </c>
      <c r="AB18" s="165" t="str">
        <f t="shared" si="4"/>
        <v>III</v>
      </c>
      <c r="AC18" s="166" t="str">
        <f t="shared" si="5"/>
        <v>Mejorar si es posible. Sería conveniente justificar la intervención y su rentabilidad.</v>
      </c>
      <c r="AD18" s="166" t="str">
        <f t="shared" si="6"/>
        <v>Aceptable</v>
      </c>
      <c r="AE18" s="166" t="s">
        <v>80</v>
      </c>
      <c r="AF18" s="158" t="s">
        <v>34</v>
      </c>
      <c r="AG18" s="158" t="s">
        <v>34</v>
      </c>
      <c r="AH18" s="158" t="s">
        <v>34</v>
      </c>
      <c r="AI18" s="217" t="s">
        <v>600</v>
      </c>
      <c r="AJ18" s="158" t="s">
        <v>34</v>
      </c>
      <c r="AK18" s="161"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92.25" customHeight="1" x14ac:dyDescent="0.35">
      <c r="B19" s="264"/>
      <c r="C19" s="264"/>
      <c r="D19" s="264"/>
      <c r="E19" s="270"/>
      <c r="F19" s="270"/>
      <c r="G19" s="31" t="s">
        <v>42</v>
      </c>
      <c r="H19" s="303"/>
      <c r="I19" s="168" t="s">
        <v>310</v>
      </c>
      <c r="J19" s="168" t="s">
        <v>311</v>
      </c>
      <c r="K19" s="168" t="s">
        <v>314</v>
      </c>
      <c r="L19" s="172">
        <v>5</v>
      </c>
      <c r="M19" s="172">
        <v>3</v>
      </c>
      <c r="N19" s="172">
        <v>0</v>
      </c>
      <c r="O19" s="172">
        <f t="shared" si="0"/>
        <v>8</v>
      </c>
      <c r="P19" s="173" t="s">
        <v>317</v>
      </c>
      <c r="Q19" s="161">
        <v>8</v>
      </c>
      <c r="R19" s="173" t="s">
        <v>319</v>
      </c>
      <c r="S19" s="173" t="s">
        <v>438</v>
      </c>
      <c r="T19" s="173" t="s">
        <v>321</v>
      </c>
      <c r="U19" s="161">
        <v>6</v>
      </c>
      <c r="V19" s="161">
        <v>4</v>
      </c>
      <c r="W19" s="161">
        <f t="shared" si="1"/>
        <v>24</v>
      </c>
      <c r="X19" s="161" t="str">
        <f t="shared" si="2"/>
        <v>MA</v>
      </c>
      <c r="Y19" s="166" t="str">
        <f t="shared" si="3"/>
        <v>Situación deficiente con exposición continua, o muy deficiente con exposición frecuente. Normalmente la materialización del riesgo ocurre con frecuencia.</v>
      </c>
      <c r="Z19" s="162">
        <v>10</v>
      </c>
      <c r="AA19" s="162">
        <f t="shared" si="14"/>
        <v>240</v>
      </c>
      <c r="AB19" s="165" t="str">
        <f t="shared" si="4"/>
        <v>II</v>
      </c>
      <c r="AC19" s="166" t="str">
        <f t="shared" si="5"/>
        <v>Corregir y adoptar medidas de control de inmediato. Sin embargo suspenda actividades si el nivel de riesgo está por encima o igual de 360.</v>
      </c>
      <c r="AD19" s="166" t="str">
        <f t="shared" si="6"/>
        <v>No aceptable o aceptable con control específico</v>
      </c>
      <c r="AE19" s="158" t="s">
        <v>545</v>
      </c>
      <c r="AF19" s="158" t="s">
        <v>34</v>
      </c>
      <c r="AG19" s="158" t="s">
        <v>34</v>
      </c>
      <c r="AH19" s="168" t="s">
        <v>325</v>
      </c>
      <c r="AI19" s="168" t="s">
        <v>326</v>
      </c>
      <c r="AJ19" s="161" t="s">
        <v>34</v>
      </c>
      <c r="AK19" s="161"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92.25" customHeight="1" x14ac:dyDescent="0.35">
      <c r="B20" s="264"/>
      <c r="C20" s="264"/>
      <c r="D20" s="264"/>
      <c r="E20" s="270"/>
      <c r="F20" s="270"/>
      <c r="G20" s="31" t="s">
        <v>42</v>
      </c>
      <c r="H20" s="304"/>
      <c r="I20" s="168" t="s">
        <v>313</v>
      </c>
      <c r="J20" s="168" t="s">
        <v>312</v>
      </c>
      <c r="K20" s="168" t="s">
        <v>315</v>
      </c>
      <c r="L20" s="172">
        <v>5</v>
      </c>
      <c r="M20" s="172">
        <v>3</v>
      </c>
      <c r="N20" s="172">
        <v>0</v>
      </c>
      <c r="O20" s="172">
        <f t="shared" si="0"/>
        <v>8</v>
      </c>
      <c r="P20" s="173" t="s">
        <v>318</v>
      </c>
      <c r="Q20" s="161">
        <v>8</v>
      </c>
      <c r="R20" s="173" t="s">
        <v>319</v>
      </c>
      <c r="S20" s="173" t="s">
        <v>438</v>
      </c>
      <c r="T20" s="173" t="s">
        <v>321</v>
      </c>
      <c r="U20" s="161">
        <v>6</v>
      </c>
      <c r="V20" s="161">
        <v>4</v>
      </c>
      <c r="W20" s="161">
        <f t="shared" si="1"/>
        <v>24</v>
      </c>
      <c r="X20" s="161" t="str">
        <f t="shared" si="2"/>
        <v>MA</v>
      </c>
      <c r="Y20" s="166" t="str">
        <f t="shared" si="3"/>
        <v>Situación deficiente con exposición continua, o muy deficiente con exposición frecuente. Normalmente la materialización del riesgo ocurre con frecuencia.</v>
      </c>
      <c r="Z20" s="162">
        <v>10</v>
      </c>
      <c r="AA20" s="162">
        <f t="shared" si="14"/>
        <v>240</v>
      </c>
      <c r="AB20" s="165" t="str">
        <f t="shared" si="4"/>
        <v>II</v>
      </c>
      <c r="AC20" s="166" t="str">
        <f t="shared" si="5"/>
        <v>Corregir y adoptar medidas de control de inmediato. Sin embargo suspenda actividades si el nivel de riesgo está por encima o igual de 360.</v>
      </c>
      <c r="AD20" s="166" t="str">
        <f t="shared" si="6"/>
        <v>No aceptable o aceptable con control específico</v>
      </c>
      <c r="AE20" s="158" t="s">
        <v>545</v>
      </c>
      <c r="AF20" s="158" t="s">
        <v>34</v>
      </c>
      <c r="AG20" s="158" t="s">
        <v>34</v>
      </c>
      <c r="AH20" s="168" t="s">
        <v>325</v>
      </c>
      <c r="AI20" s="168" t="s">
        <v>326</v>
      </c>
      <c r="AJ20" s="161" t="s">
        <v>34</v>
      </c>
      <c r="AK20" s="161"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92.25" customHeight="1" x14ac:dyDescent="0.35">
      <c r="B21" s="264"/>
      <c r="C21" s="264"/>
      <c r="D21" s="264"/>
      <c r="E21" s="270"/>
      <c r="F21" s="270"/>
      <c r="G21" s="31" t="s">
        <v>42</v>
      </c>
      <c r="H21" s="302" t="s">
        <v>45</v>
      </c>
      <c r="I21" s="168" t="s">
        <v>65</v>
      </c>
      <c r="J21" s="168" t="s">
        <v>418</v>
      </c>
      <c r="K21" s="168" t="s">
        <v>66</v>
      </c>
      <c r="L21" s="172">
        <v>5</v>
      </c>
      <c r="M21" s="172">
        <v>3</v>
      </c>
      <c r="N21" s="172">
        <v>0</v>
      </c>
      <c r="O21" s="172">
        <f t="shared" si="0"/>
        <v>8</v>
      </c>
      <c r="P21" s="168" t="s">
        <v>417</v>
      </c>
      <c r="Q21" s="161">
        <v>8</v>
      </c>
      <c r="R21" s="158" t="s">
        <v>202</v>
      </c>
      <c r="S21" s="168" t="s">
        <v>413</v>
      </c>
      <c r="T21" s="158" t="s">
        <v>449</v>
      </c>
      <c r="U21" s="162">
        <v>2</v>
      </c>
      <c r="V21" s="162">
        <v>3</v>
      </c>
      <c r="W21" s="162">
        <f t="shared" si="1"/>
        <v>6</v>
      </c>
      <c r="X21" s="163" t="str">
        <f t="shared" si="2"/>
        <v>M</v>
      </c>
      <c r="Y21" s="166" t="str">
        <f t="shared" si="3"/>
        <v>Situación deficiente con exposición esporádica, o bien situación mejorable con exposición continuada o frecuente. Es posible que suceda el daño alguna vez.</v>
      </c>
      <c r="Z21" s="162">
        <v>10</v>
      </c>
      <c r="AA21" s="162">
        <f t="shared" si="14"/>
        <v>60</v>
      </c>
      <c r="AB21" s="165" t="str">
        <f t="shared" si="4"/>
        <v>III</v>
      </c>
      <c r="AC21" s="166" t="str">
        <f t="shared" si="5"/>
        <v>Mejorar si es posible. Sería conveniente justificar la intervención y su rentabilidad.</v>
      </c>
      <c r="AD21" s="166" t="str">
        <f t="shared" si="6"/>
        <v>Aceptable</v>
      </c>
      <c r="AE21" s="166" t="s">
        <v>67</v>
      </c>
      <c r="AF21" s="161" t="s">
        <v>34</v>
      </c>
      <c r="AG21" s="161" t="s">
        <v>34</v>
      </c>
      <c r="AH21" s="168" t="s">
        <v>414</v>
      </c>
      <c r="AI21" s="168" t="s">
        <v>415</v>
      </c>
      <c r="AJ21" s="161" t="s">
        <v>34</v>
      </c>
      <c r="AK21" s="161"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92.25" customHeight="1" x14ac:dyDescent="0.35">
      <c r="B22" s="264"/>
      <c r="C22" s="264"/>
      <c r="D22" s="264"/>
      <c r="E22" s="270"/>
      <c r="F22" s="270"/>
      <c r="G22" s="31"/>
      <c r="H22" s="303"/>
      <c r="I22" s="168" t="s">
        <v>99</v>
      </c>
      <c r="J22" s="168" t="s">
        <v>424</v>
      </c>
      <c r="K22" s="168" t="s">
        <v>400</v>
      </c>
      <c r="L22" s="172">
        <v>5</v>
      </c>
      <c r="M22" s="172">
        <v>3</v>
      </c>
      <c r="N22" s="172">
        <v>0</v>
      </c>
      <c r="O22" s="172">
        <f t="shared" ref="O22" si="24">SUM(L22:N22)</f>
        <v>8</v>
      </c>
      <c r="P22" s="168" t="s">
        <v>423</v>
      </c>
      <c r="Q22" s="161">
        <v>8</v>
      </c>
      <c r="R22" s="168" t="s">
        <v>202</v>
      </c>
      <c r="S22" s="158" t="s">
        <v>439</v>
      </c>
      <c r="T22" s="158" t="s">
        <v>446</v>
      </c>
      <c r="U22" s="162">
        <v>2</v>
      </c>
      <c r="V22" s="162">
        <v>3</v>
      </c>
      <c r="W22" s="162">
        <f t="shared" ref="W22" si="25">V22*U22</f>
        <v>6</v>
      </c>
      <c r="X22" s="163" t="str">
        <f t="shared" ref="X22" si="26">+IF(AND(U22*V22&gt;=24,U22*V22&lt;=40),"MA",IF(AND(U22*V22&gt;=10,U22*V22&lt;=20),"A",IF(AND(U22*V22&gt;=6,U22*V22&lt;=8),"M",IF(AND(U22*V22&gt;=0,U22*V22&lt;=4),"B",""))))</f>
        <v>M</v>
      </c>
      <c r="Y22" s="166" t="str">
        <f t="shared" si="3"/>
        <v>Situación deficiente con exposición esporádica, o bien situación mejorable con exposición continuada o frecuente. Es posible que suceda el daño alguna vez.</v>
      </c>
      <c r="Z22" s="162">
        <v>11</v>
      </c>
      <c r="AA22" s="162">
        <f t="shared" ref="AA22" si="27">W22*Z22</f>
        <v>66</v>
      </c>
      <c r="AB22" s="165" t="str">
        <f t="shared" ref="AB22" si="28">+IF(AND(U22*V22*Z22&gt;=600,U22*V22*Z22&lt;=4000),"I",IF(AND(U22*V22*Z22&gt;=150,U22*V22*Z22&lt;=500),"II",IF(AND(U22*V22*Z22&gt;=40,U22*V22*Z22&lt;=120),"III",IF(AND(U22*V22*Z22&gt;=0,U22*V22*Z22&lt;=20),"IV",""))))</f>
        <v>III</v>
      </c>
      <c r="AC22" s="166" t="str">
        <f t="shared" ref="AC22" si="29">+IF(AB22="I","Situación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66" t="str">
        <f t="shared" ref="AD22" si="30">+IF(AB22="I","No aceptable",IF(AB22="II","No aceptable o aceptable con control específico",IF(AB22="III","Aceptable",IF(AB22="IV","Aceptable",""))))</f>
        <v>Aceptable</v>
      </c>
      <c r="AE22" s="166" t="s">
        <v>67</v>
      </c>
      <c r="AF22" s="161" t="s">
        <v>34</v>
      </c>
      <c r="AG22" s="161" t="s">
        <v>34</v>
      </c>
      <c r="AH22" s="168" t="s">
        <v>190</v>
      </c>
      <c r="AI22" s="168" t="s">
        <v>447</v>
      </c>
      <c r="AJ22" s="161" t="s">
        <v>34</v>
      </c>
      <c r="AK22" s="161"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92.25" customHeight="1" x14ac:dyDescent="0.35">
      <c r="B23" s="264"/>
      <c r="C23" s="264"/>
      <c r="D23" s="264"/>
      <c r="E23" s="270"/>
      <c r="F23" s="270"/>
      <c r="G23" s="31" t="s">
        <v>33</v>
      </c>
      <c r="H23" s="303"/>
      <c r="I23" s="168" t="s">
        <v>65</v>
      </c>
      <c r="J23" s="168" t="s">
        <v>416</v>
      </c>
      <c r="K23" s="168" t="s">
        <v>400</v>
      </c>
      <c r="L23" s="172">
        <v>5</v>
      </c>
      <c r="M23" s="172">
        <v>3</v>
      </c>
      <c r="N23" s="172">
        <v>0</v>
      </c>
      <c r="O23" s="172">
        <f t="shared" si="0"/>
        <v>8</v>
      </c>
      <c r="P23" s="168" t="s">
        <v>417</v>
      </c>
      <c r="Q23" s="161">
        <v>1</v>
      </c>
      <c r="R23" s="168" t="s">
        <v>419</v>
      </c>
      <c r="S23" s="168" t="s">
        <v>642</v>
      </c>
      <c r="T23" s="158" t="s">
        <v>445</v>
      </c>
      <c r="U23" s="162">
        <v>6</v>
      </c>
      <c r="V23" s="162">
        <v>2</v>
      </c>
      <c r="W23" s="162">
        <f t="shared" si="1"/>
        <v>12</v>
      </c>
      <c r="X23" s="163" t="str">
        <f t="shared" si="2"/>
        <v>A</v>
      </c>
      <c r="Y23" s="166" t="str">
        <f t="shared" si="3"/>
        <v>Situación deficiente con exposición frecuente u ocasional, o bien situación muy deficiente con exposición ocasional o esporádica. La materialización de Riesgo es posible que suceda varias veces en la vida laboral</v>
      </c>
      <c r="Z23" s="162">
        <v>10</v>
      </c>
      <c r="AA23" s="162">
        <f t="shared" si="14"/>
        <v>120</v>
      </c>
      <c r="AB23" s="165" t="str">
        <f t="shared" si="4"/>
        <v>III</v>
      </c>
      <c r="AC23" s="166" t="str">
        <f t="shared" si="5"/>
        <v>Mejorar si es posible. Sería conveniente justificar la intervención y su rentabilidad.</v>
      </c>
      <c r="AD23" s="166" t="str">
        <f t="shared" si="6"/>
        <v>Aceptable</v>
      </c>
      <c r="AE23" s="158" t="s">
        <v>128</v>
      </c>
      <c r="AF23" s="158" t="s">
        <v>34</v>
      </c>
      <c r="AG23" s="158" t="s">
        <v>202</v>
      </c>
      <c r="AH23" s="168" t="s">
        <v>420</v>
      </c>
      <c r="AI23" s="168" t="s">
        <v>421</v>
      </c>
      <c r="AJ23" s="161" t="s">
        <v>34</v>
      </c>
      <c r="AK23" s="161"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2" customFormat="1" ht="92.25" customHeight="1" x14ac:dyDescent="0.35">
      <c r="B24" s="264"/>
      <c r="C24" s="264"/>
      <c r="D24" s="264"/>
      <c r="E24" s="270"/>
      <c r="F24" s="270"/>
      <c r="G24" s="31" t="s">
        <v>33</v>
      </c>
      <c r="H24" s="303"/>
      <c r="I24" s="168" t="s">
        <v>48</v>
      </c>
      <c r="J24" s="168" t="s">
        <v>409</v>
      </c>
      <c r="K24" s="168" t="s">
        <v>400</v>
      </c>
      <c r="L24" s="172">
        <v>5</v>
      </c>
      <c r="M24" s="172">
        <v>3</v>
      </c>
      <c r="N24" s="172">
        <v>0</v>
      </c>
      <c r="O24" s="172">
        <f>SUM(L24:N24)</f>
        <v>8</v>
      </c>
      <c r="P24" s="168" t="s">
        <v>417</v>
      </c>
      <c r="Q24" s="161">
        <v>1</v>
      </c>
      <c r="R24" s="168" t="s">
        <v>202</v>
      </c>
      <c r="S24" s="158" t="s">
        <v>440</v>
      </c>
      <c r="T24" s="168" t="s">
        <v>450</v>
      </c>
      <c r="U24" s="162">
        <v>2</v>
      </c>
      <c r="V24" s="162">
        <v>2</v>
      </c>
      <c r="W24" s="162">
        <f>V24*U24</f>
        <v>4</v>
      </c>
      <c r="X24" s="163" t="str">
        <f>+IF(AND(U24*V24&gt;=24,U24*V24&lt;=40),"MA",IF(AND(U24*V24&gt;=10,U24*V24&lt;=20),"A",IF(AND(U24*V24&gt;=6,U24*V24&lt;=8),"M",IF(AND(U24*V24&gt;=0,U24*V24&lt;=4),"B",""))))</f>
        <v>B</v>
      </c>
      <c r="Y24" s="166" t="str">
        <f>+IF(X24="MA","Situación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4" s="162">
        <v>25</v>
      </c>
      <c r="AA24" s="162">
        <f>W24*Z24</f>
        <v>100</v>
      </c>
      <c r="AB24" s="165" t="str">
        <f t="shared" si="4"/>
        <v>III</v>
      </c>
      <c r="AC24" s="166" t="str">
        <f>+IF(AB24="I","Situación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4" s="166" t="str">
        <f>+IF(AB24="I","No aceptable",IF(AB24="II","No aceptable o aceptable con control específico",IF(AB24="III","Aceptable",IF(AB24="IV","Aceptable",""))))</f>
        <v>Aceptable</v>
      </c>
      <c r="AE24" s="166" t="s">
        <v>620</v>
      </c>
      <c r="AF24" s="158" t="s">
        <v>34</v>
      </c>
      <c r="AG24" s="158" t="s">
        <v>34</v>
      </c>
      <c r="AH24" s="168" t="s">
        <v>69</v>
      </c>
      <c r="AI24" s="168" t="s">
        <v>411</v>
      </c>
      <c r="AJ24" s="158" t="s">
        <v>34</v>
      </c>
      <c r="AK24" s="161"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2" customFormat="1" ht="92.25" customHeight="1" x14ac:dyDescent="0.35">
      <c r="B25" s="264"/>
      <c r="C25" s="264"/>
      <c r="D25" s="264"/>
      <c r="E25" s="270"/>
      <c r="F25" s="270"/>
      <c r="G25" s="31" t="s">
        <v>42</v>
      </c>
      <c r="H25" s="304"/>
      <c r="I25" s="168" t="s">
        <v>274</v>
      </c>
      <c r="J25" s="168" t="s">
        <v>407</v>
      </c>
      <c r="K25" s="168" t="s">
        <v>405</v>
      </c>
      <c r="L25" s="172">
        <v>5</v>
      </c>
      <c r="M25" s="172">
        <v>3</v>
      </c>
      <c r="N25" s="172">
        <v>0</v>
      </c>
      <c r="O25" s="172">
        <f t="shared" si="0"/>
        <v>8</v>
      </c>
      <c r="P25" s="168" t="s">
        <v>406</v>
      </c>
      <c r="Q25" s="161">
        <v>2</v>
      </c>
      <c r="R25" s="158" t="s">
        <v>202</v>
      </c>
      <c r="S25" s="168" t="s">
        <v>452</v>
      </c>
      <c r="T25" s="158" t="s">
        <v>454</v>
      </c>
      <c r="U25" s="162">
        <v>1</v>
      </c>
      <c r="V25" s="162">
        <v>2</v>
      </c>
      <c r="W25" s="162">
        <f t="shared" si="1"/>
        <v>2</v>
      </c>
      <c r="X25" s="163" t="str">
        <f t="shared" si="2"/>
        <v>B</v>
      </c>
      <c r="Y25" s="166" t="str">
        <f t="shared" si="3"/>
        <v>Situación mejorable con exposición ocasional o esporádica, o situación sin anomalía destacable con cualquier nivel de exposición. No es esperable que se materialice el riesgo, aunque puede ser concebible.</v>
      </c>
      <c r="Z25" s="162">
        <v>60</v>
      </c>
      <c r="AA25" s="162">
        <f t="shared" si="14"/>
        <v>120</v>
      </c>
      <c r="AB25" s="165" t="str">
        <f t="shared" si="4"/>
        <v>III</v>
      </c>
      <c r="AC25" s="166" t="str">
        <f t="shared" si="5"/>
        <v>Mejorar si es posible. Sería conveniente justificar la intervención y su rentabilidad.</v>
      </c>
      <c r="AD25" s="166" t="str">
        <f t="shared" si="6"/>
        <v>Aceptable</v>
      </c>
      <c r="AE25" s="158" t="s">
        <v>34</v>
      </c>
      <c r="AF25" s="158" t="s">
        <v>34</v>
      </c>
      <c r="AG25" s="158" t="s">
        <v>34</v>
      </c>
      <c r="AH25" s="168" t="s">
        <v>408</v>
      </c>
      <c r="AI25" s="158" t="s">
        <v>206</v>
      </c>
      <c r="AJ25" s="158" t="s">
        <v>34</v>
      </c>
      <c r="AK25" s="161"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s="46" customFormat="1" ht="92.25" customHeight="1" x14ac:dyDescent="0.35">
      <c r="B26" s="265"/>
      <c r="C26" s="265"/>
      <c r="D26" s="265"/>
      <c r="E26" s="271"/>
      <c r="F26" s="271"/>
      <c r="G26" s="31" t="s">
        <v>42</v>
      </c>
      <c r="H26" s="168" t="s">
        <v>72</v>
      </c>
      <c r="I26" s="168" t="s">
        <v>398</v>
      </c>
      <c r="J26" s="168" t="s">
        <v>399</v>
      </c>
      <c r="K26" s="168" t="s">
        <v>400</v>
      </c>
      <c r="L26" s="172">
        <v>5</v>
      </c>
      <c r="M26" s="172">
        <v>3</v>
      </c>
      <c r="N26" s="172">
        <v>0</v>
      </c>
      <c r="O26" s="172">
        <f t="shared" si="0"/>
        <v>8</v>
      </c>
      <c r="P26" s="168" t="s">
        <v>401</v>
      </c>
      <c r="Q26" s="161">
        <v>8</v>
      </c>
      <c r="R26" s="168" t="s">
        <v>402</v>
      </c>
      <c r="S26" s="168" t="s">
        <v>403</v>
      </c>
      <c r="T26" s="158" t="s">
        <v>469</v>
      </c>
      <c r="U26" s="162">
        <v>1</v>
      </c>
      <c r="V26" s="162">
        <v>2</v>
      </c>
      <c r="W26" s="162">
        <f t="shared" si="1"/>
        <v>2</v>
      </c>
      <c r="X26" s="163" t="str">
        <f t="shared" si="2"/>
        <v>B</v>
      </c>
      <c r="Y26" s="166" t="str">
        <f t="shared" si="3"/>
        <v>Situación mejorable con exposición ocasional o esporádica, o situación sin anomalía destacable con cualquier nivel de exposición. No es esperable que se materialice el riesgo, aunque puede ser concebible.</v>
      </c>
      <c r="Z26" s="162">
        <v>10</v>
      </c>
      <c r="AA26" s="162">
        <f t="shared" si="14"/>
        <v>20</v>
      </c>
      <c r="AB26" s="165" t="str">
        <f t="shared" si="4"/>
        <v>IV</v>
      </c>
      <c r="AC26" s="166" t="str">
        <f t="shared" si="5"/>
        <v>Mantener las medidas de control existentes, pero se deberían considerar soluciones o mejoras y se deben hacer comprobaciones periódicas para asegurar que el riesgo aún es tolerable.</v>
      </c>
      <c r="AD26" s="166" t="str">
        <f t="shared" si="6"/>
        <v>Aceptable</v>
      </c>
      <c r="AE26" s="166" t="s">
        <v>623</v>
      </c>
      <c r="AF26" s="161" t="s">
        <v>34</v>
      </c>
      <c r="AG26" s="161" t="s">
        <v>34</v>
      </c>
      <c r="AH26" s="168" t="s">
        <v>73</v>
      </c>
      <c r="AI26" s="168" t="s">
        <v>404</v>
      </c>
      <c r="AJ26" s="161" t="s">
        <v>34</v>
      </c>
      <c r="AK26" s="161" t="s">
        <v>624</v>
      </c>
    </row>
  </sheetData>
  <mergeCells count="45">
    <mergeCell ref="H14:H16"/>
    <mergeCell ref="AD9:AD10"/>
    <mergeCell ref="AE9:AE10"/>
    <mergeCell ref="AF9:AF10"/>
    <mergeCell ref="U9:U10"/>
    <mergeCell ref="R9:T9"/>
    <mergeCell ref="Q9:Q10"/>
    <mergeCell ref="AJ9:AJ10"/>
    <mergeCell ref="W9:W10"/>
    <mergeCell ref="X9:X10"/>
    <mergeCell ref="Y9:Y10"/>
    <mergeCell ref="Z9:Z10"/>
    <mergeCell ref="AK9:AK10"/>
    <mergeCell ref="B11:B26"/>
    <mergeCell ref="C11:C26"/>
    <mergeCell ref="D11:D26"/>
    <mergeCell ref="E11:E26"/>
    <mergeCell ref="F11:F26"/>
    <mergeCell ref="AA9:AA10"/>
    <mergeCell ref="AB9:AB10"/>
    <mergeCell ref="AC9:AC10"/>
    <mergeCell ref="H11:H13"/>
    <mergeCell ref="H18:H20"/>
    <mergeCell ref="H21:H25"/>
    <mergeCell ref="AG9:AG10"/>
    <mergeCell ref="AH9:AH10"/>
    <mergeCell ref="AI9:AI10"/>
    <mergeCell ref="V9:V10"/>
    <mergeCell ref="B9:B10"/>
    <mergeCell ref="C9:C10"/>
    <mergeCell ref="D9:D10"/>
    <mergeCell ref="E9:E10"/>
    <mergeCell ref="F9:F10"/>
    <mergeCell ref="G9:G10"/>
    <mergeCell ref="H9:J9"/>
    <mergeCell ref="K9:K10"/>
    <mergeCell ref="L9:O9"/>
    <mergeCell ref="P9:P10"/>
    <mergeCell ref="B5:T5"/>
    <mergeCell ref="U5:AK5"/>
    <mergeCell ref="B7:T8"/>
    <mergeCell ref="U7:AC8"/>
    <mergeCell ref="AD7:AD8"/>
    <mergeCell ref="AE7:AK7"/>
    <mergeCell ref="AE8:AK8"/>
  </mergeCells>
  <conditionalFormatting sqref="AB749:AF749 AE581:AF581 AE569:AF569 AE301:AF301 AE69:AF69 AE67:AF67 AE58:AF58 AE56:AE57 AE59:AE66 AE68 AE41:AF41 AE29:AF29 AE44:AF44 AE55:AF55 AE30:AE40 AE42:AE43 AE45:AE54 AB117:AF117 AB102:AF102 AB96:AF99 AB87:AF87 AB81:AF84 AB72:AF72 AB70:AE71 AB73:AE80 AB85:AE86 AB88:AE95 AB100:AE101 AB111:AF114 AB103:AE110 AB115:AE116 AB129:AF130 AB118:AE128 AB132:AF132 AB131:AE131 AB142:AF143 AB133:AE141 AB145:AF145 AB144:AE144 AB157:AF158 AB146:AE156 AB160:AF160 AB159:AE159 AB161:AE170 AF156 AF170:AF171 AE173:AF173 AE171:AE172 AE174:AE183 AF183 AE184:AF185 AE187:AF187 AE186 AE188:AE197 AF197 AE198:AF199 AE201:AF201 AE200 AE202:AE211 AF211 AE212:AF213 AE215:AF215 AE214 AE216:AE225 AF225 AB171:AD225 AB226:AF298 AE313:AF314 AE316:AF316 AE315 AE317:AE326 AF326 AB327:AF327 AE328:AF566 AE567:AE568 AE570:AE580 AB328:AD581 AB582:AF667 AB744:AF744 AB679:AF680 AB670:AF670 AB668:AE669 AB671:AE678 AB682:AF741 AB681:AE681 AB742:AE743 AB745:AE748 AB753:AF754 AB750:AE752 AB756:AF816 AB755:AE755 AB299:AE300 AE302:AE312 AB301:AD326 AB25:AD69 AE27:AE28 AB18:AE18 AB23:AB24 AB16:AD16 AB11:AD13 AB21:AD22">
    <cfRule type="cellIs" dxfId="1527" priority="172" stopIfTrue="1" operator="equal">
      <formula>"I"</formula>
    </cfRule>
    <cfRule type="cellIs" dxfId="1526" priority="173" stopIfTrue="1" operator="equal">
      <formula>"II"</formula>
    </cfRule>
    <cfRule type="cellIs" dxfId="1525" priority="174" stopIfTrue="1" operator="between">
      <formula>"III"</formula>
      <formula>"IV"</formula>
    </cfRule>
  </conditionalFormatting>
  <conditionalFormatting sqref="AD749:AF749 AE581:AF581 AE569:AF569 AD301:AF301 AD299:AE300 AD302:AE313 AD117:AF117 AD102:AF102 AD96:AF99 AD87:AF87 AD69:AF69 AD67:AF67 AD58:AF58 AD41:AF41 AD29:AF29 AD30:AE40 AD44:AF44 AD42:AE43 AD55:AF55 AD45:AE54 AD56:AE57 AD59:AE66 AD68:AE68 AD81:AF84 AD72:AF72 AD70:AE71 AD73:AE80 AD85:AE86 AD88:AE95 AD100:AE101 AD111:AF114 AD103:AE110 AD115:AE116 AD129:AF130 AD118:AE128 AD132:AF132 AD131:AE131 AD142:AF143 AD133:AE141 AD145:AF145 AD144:AE144 AD157:AF158 AD146:AE156 AD160:AF160 AD159:AE159 AD161:AE170 AF156 AF170:AF171 AE173:AF173 AE171:AE172 AE174:AE183 AF183 AE184:AF185 AE187:AF187 AE186 AE188:AE197 AF197 AE198:AF199 AE201:AF201 AE200 AE202:AE211 AF211 AE212:AF213 AE215:AF215 AE214 AE216:AE225 AF225 AD171:AD225 AD226:AF298 AF313:AF314 AE316:AF316 AE314:AE315 AE317:AE326 AF326 AD314:AD326 AD327:AF327 AE328:AF566 AE567:AE568 AE570:AE580 AD328:AD581 AD582:AF667 AD744:AF744 AD679:AF680 AD670:AF670 AD668:AE669 AD671:AE678 AD682:AF741 AD681:AE681 AD742:AE743 AD745:AE748 AD753:AF754 AD750:AE752 AD756:AF816 AD755:AE755 AD27:AE28 AD18:AE18 AD16 AD11:AD13 AD25:AD26 AD21:AD22">
    <cfRule type="cellIs" dxfId="1524" priority="170" stopIfTrue="1" operator="equal">
      <formula>"Aceptable"</formula>
    </cfRule>
    <cfRule type="cellIs" dxfId="1523" priority="171" stopIfTrue="1" operator="equal">
      <formula>"No aceptable"</formula>
    </cfRule>
  </conditionalFormatting>
  <conditionalFormatting sqref="AD25:AD816 AD16 AD11:AD13 AD18 AD21:AD22">
    <cfRule type="containsText" dxfId="1522" priority="165" stopIfTrue="1" operator="containsText" text="No aceptable o aceptable con control específico">
      <formula>NOT(ISERROR(SEARCH("No aceptable o aceptable con control específico",AD11)))</formula>
    </cfRule>
    <cfRule type="containsText" dxfId="1521" priority="168" stopIfTrue="1" operator="containsText" text="No aceptable">
      <formula>NOT(ISERROR(SEARCH("No aceptable",AD11)))</formula>
    </cfRule>
    <cfRule type="containsText" dxfId="1520" priority="169" stopIfTrue="1" operator="containsText" text="No Aceptable o aceptable con control específico">
      <formula>NOT(ISERROR(SEARCH("No Aceptable o aceptable con control específico",AD11)))</formula>
    </cfRule>
  </conditionalFormatting>
  <conditionalFormatting sqref="AD16">
    <cfRule type="containsText" dxfId="1519" priority="166" stopIfTrue="1" operator="containsText" text="No aceptable">
      <formula>NOT(ISERROR(SEARCH("No aceptable",AD16)))</formula>
    </cfRule>
    <cfRule type="containsText" dxfId="1518" priority="167" stopIfTrue="1" operator="containsText" text="No Aceptable o aceptable con control específico">
      <formula>NOT(ISERROR(SEARCH("No Aceptable o aceptable con control específico",AD16)))</formula>
    </cfRule>
  </conditionalFormatting>
  <conditionalFormatting sqref="AD24">
    <cfRule type="containsText" dxfId="1517" priority="149" stopIfTrue="1" operator="containsText" text="No aceptable o aceptable con control específico">
      <formula>NOT(ISERROR(SEARCH("No aceptable o aceptable con control específico",AD24)))</formula>
    </cfRule>
    <cfRule type="containsText" dxfId="1516" priority="150" stopIfTrue="1" operator="containsText" text="No aceptable">
      <formula>NOT(ISERROR(SEARCH("No aceptable",AD24)))</formula>
    </cfRule>
    <cfRule type="containsText" dxfId="1515" priority="151" stopIfTrue="1" operator="containsText" text="No Aceptable o aceptable con control específico">
      <formula>NOT(ISERROR(SEARCH("No Aceptable o aceptable con control específico",AD24)))</formula>
    </cfRule>
  </conditionalFormatting>
  <conditionalFormatting sqref="AD24">
    <cfRule type="cellIs" dxfId="1514" priority="152" stopIfTrue="1" operator="equal">
      <formula>"Aceptable"</formula>
    </cfRule>
    <cfRule type="cellIs" dxfId="1513" priority="153" stopIfTrue="1" operator="equal">
      <formula>"No aceptable"</formula>
    </cfRule>
  </conditionalFormatting>
  <conditionalFormatting sqref="AD23">
    <cfRule type="cellIs" dxfId="1512" priority="144" stopIfTrue="1" operator="equal">
      <formula>"Aceptable"</formula>
    </cfRule>
    <cfRule type="cellIs" dxfId="1511" priority="145" stopIfTrue="1" operator="equal">
      <formula>"No aceptable"</formula>
    </cfRule>
  </conditionalFormatting>
  <conditionalFormatting sqref="AD23">
    <cfRule type="containsText" dxfId="1510" priority="141" stopIfTrue="1" operator="containsText" text="No aceptable o aceptable con control específico">
      <formula>NOT(ISERROR(SEARCH("No aceptable o aceptable con control específico",AD23)))</formula>
    </cfRule>
    <cfRule type="containsText" dxfId="1509" priority="142" stopIfTrue="1" operator="containsText" text="No aceptable">
      <formula>NOT(ISERROR(SEARCH("No aceptable",AD23)))</formula>
    </cfRule>
    <cfRule type="containsText" dxfId="1508" priority="143" stopIfTrue="1" operator="containsText" text="No Aceptable o aceptable con control específico">
      <formula>NOT(ISERROR(SEARCH("No Aceptable o aceptable con control específico",AD23)))</formula>
    </cfRule>
  </conditionalFormatting>
  <conditionalFormatting sqref="AE14">
    <cfRule type="cellIs" dxfId="1507" priority="123" stopIfTrue="1" operator="equal">
      <formula>"I"</formula>
    </cfRule>
    <cfRule type="cellIs" dxfId="1506" priority="124" stopIfTrue="1" operator="equal">
      <formula>"II"</formula>
    </cfRule>
    <cfRule type="cellIs" dxfId="1505" priority="125" stopIfTrue="1" operator="between">
      <formula>"III"</formula>
      <formula>"IV"</formula>
    </cfRule>
  </conditionalFormatting>
  <conditionalFormatting sqref="AE14">
    <cfRule type="cellIs" dxfId="1504" priority="121" stopIfTrue="1" operator="equal">
      <formula>"Aceptable"</formula>
    </cfRule>
    <cfRule type="cellIs" dxfId="1503" priority="122" stopIfTrue="1" operator="equal">
      <formula>"No aceptable"</formula>
    </cfRule>
  </conditionalFormatting>
  <conditionalFormatting sqref="AB14:AD14">
    <cfRule type="cellIs" dxfId="1502" priority="118" stopIfTrue="1" operator="equal">
      <formula>"I"</formula>
    </cfRule>
    <cfRule type="cellIs" dxfId="1501" priority="119" stopIfTrue="1" operator="equal">
      <formula>"II"</formula>
    </cfRule>
    <cfRule type="cellIs" dxfId="1500" priority="120" stopIfTrue="1" operator="between">
      <formula>"III"</formula>
      <formula>"IV"</formula>
    </cfRule>
  </conditionalFormatting>
  <conditionalFormatting sqref="AD14">
    <cfRule type="cellIs" dxfId="1499" priority="116" stopIfTrue="1" operator="equal">
      <formula>"Aceptable"</formula>
    </cfRule>
    <cfRule type="cellIs" dxfId="1498" priority="117" stopIfTrue="1" operator="equal">
      <formula>"No aceptable"</formula>
    </cfRule>
  </conditionalFormatting>
  <conditionalFormatting sqref="AD14">
    <cfRule type="containsText" dxfId="1497" priority="111" stopIfTrue="1" operator="containsText" text="No aceptable o aceptable con control específico">
      <formula>NOT(ISERROR(SEARCH("No aceptable o aceptable con control específico",AD14)))</formula>
    </cfRule>
    <cfRule type="containsText" dxfId="1496" priority="114" stopIfTrue="1" operator="containsText" text="No aceptable">
      <formula>NOT(ISERROR(SEARCH("No aceptable",AD14)))</formula>
    </cfRule>
    <cfRule type="containsText" dxfId="1495" priority="115" stopIfTrue="1" operator="containsText" text="No Aceptable o aceptable con control específico">
      <formula>NOT(ISERROR(SEARCH("No Aceptable o aceptable con control específico",AD14)))</formula>
    </cfRule>
  </conditionalFormatting>
  <conditionalFormatting sqref="AD14">
    <cfRule type="containsText" dxfId="1494" priority="112" stopIfTrue="1" operator="containsText" text="No aceptable">
      <formula>NOT(ISERROR(SEARCH("No aceptable",AD14)))</formula>
    </cfRule>
    <cfRule type="containsText" dxfId="1493" priority="113" stopIfTrue="1" operator="containsText" text="No Aceptable o aceptable con control específico">
      <formula>NOT(ISERROR(SEARCH("No Aceptable o aceptable con control específico",AD14)))</formula>
    </cfRule>
  </conditionalFormatting>
  <conditionalFormatting sqref="AE11">
    <cfRule type="cellIs" dxfId="1492" priority="109" stopIfTrue="1" operator="equal">
      <formula>"Aceptable"</formula>
    </cfRule>
    <cfRule type="cellIs" dxfId="1491" priority="110" stopIfTrue="1" operator="equal">
      <formula>"No aceptable"</formula>
    </cfRule>
  </conditionalFormatting>
  <conditionalFormatting sqref="AE12:AE13">
    <cfRule type="cellIs" dxfId="1490" priority="106" stopIfTrue="1" operator="equal">
      <formula>"I"</formula>
    </cfRule>
    <cfRule type="cellIs" dxfId="1489" priority="107" stopIfTrue="1" operator="equal">
      <formula>"II"</formula>
    </cfRule>
    <cfRule type="cellIs" dxfId="1488" priority="108" stopIfTrue="1" operator="between">
      <formula>"III"</formula>
      <formula>"IV"</formula>
    </cfRule>
  </conditionalFormatting>
  <conditionalFormatting sqref="AE12:AE13">
    <cfRule type="cellIs" dxfId="1487" priority="104" stopIfTrue="1" operator="equal">
      <formula>"Aceptable"</formula>
    </cfRule>
    <cfRule type="cellIs" dxfId="1486" priority="105" stopIfTrue="1" operator="equal">
      <formula>"No aceptable"</formula>
    </cfRule>
  </conditionalFormatting>
  <conditionalFormatting sqref="AE23">
    <cfRule type="cellIs" dxfId="1485" priority="100" stopIfTrue="1" operator="equal">
      <formula>"Aceptable"</formula>
    </cfRule>
    <cfRule type="cellIs" dxfId="1484" priority="101" stopIfTrue="1" operator="equal">
      <formula>"No aceptable"</formula>
    </cfRule>
  </conditionalFormatting>
  <conditionalFormatting sqref="AE22">
    <cfRule type="cellIs" dxfId="1483" priority="92" stopIfTrue="1" operator="equal">
      <formula>"I"</formula>
    </cfRule>
    <cfRule type="cellIs" dxfId="1482" priority="93" stopIfTrue="1" operator="equal">
      <formula>"II"</formula>
    </cfRule>
    <cfRule type="cellIs" dxfId="1481" priority="94" stopIfTrue="1" operator="between">
      <formula>"III"</formula>
      <formula>"IV"</formula>
    </cfRule>
  </conditionalFormatting>
  <conditionalFormatting sqref="AE22">
    <cfRule type="cellIs" dxfId="1480" priority="90" stopIfTrue="1" operator="equal">
      <formula>"Aceptable"</formula>
    </cfRule>
    <cfRule type="cellIs" dxfId="1479" priority="91" stopIfTrue="1" operator="equal">
      <formula>"No aceptable"</formula>
    </cfRule>
  </conditionalFormatting>
  <conditionalFormatting sqref="AE25">
    <cfRule type="cellIs" dxfId="1478" priority="87" stopIfTrue="1" operator="equal">
      <formula>"I"</formula>
    </cfRule>
    <cfRule type="cellIs" dxfId="1477" priority="88" stopIfTrue="1" operator="equal">
      <formula>"II"</formula>
    </cfRule>
    <cfRule type="cellIs" dxfId="1476" priority="89" stopIfTrue="1" operator="between">
      <formula>"III"</formula>
      <formula>"IV"</formula>
    </cfRule>
  </conditionalFormatting>
  <conditionalFormatting sqref="AE25">
    <cfRule type="cellIs" dxfId="1475" priority="85" stopIfTrue="1" operator="equal">
      <formula>"Aceptable"</formula>
    </cfRule>
    <cfRule type="cellIs" dxfId="1474" priority="86" stopIfTrue="1" operator="equal">
      <formula>"No aceptable"</formula>
    </cfRule>
  </conditionalFormatting>
  <conditionalFormatting sqref="AE21">
    <cfRule type="cellIs" dxfId="1473" priority="82" stopIfTrue="1" operator="equal">
      <formula>"I"</formula>
    </cfRule>
    <cfRule type="cellIs" dxfId="1472" priority="83" stopIfTrue="1" operator="equal">
      <formula>"II"</formula>
    </cfRule>
    <cfRule type="cellIs" dxfId="1471" priority="84" stopIfTrue="1" operator="between">
      <formula>"III"</formula>
      <formula>"IV"</formula>
    </cfRule>
  </conditionalFormatting>
  <conditionalFormatting sqref="AE21">
    <cfRule type="cellIs" dxfId="1470" priority="80" stopIfTrue="1" operator="equal">
      <formula>"Aceptable"</formula>
    </cfRule>
    <cfRule type="cellIs" dxfId="1469" priority="81" stopIfTrue="1" operator="equal">
      <formula>"No aceptable"</formula>
    </cfRule>
  </conditionalFormatting>
  <conditionalFormatting sqref="AE19">
    <cfRule type="cellIs" dxfId="1468" priority="57" stopIfTrue="1" operator="equal">
      <formula>"I"</formula>
    </cfRule>
    <cfRule type="cellIs" dxfId="1467" priority="58" stopIfTrue="1" operator="equal">
      <formula>"II"</formula>
    </cfRule>
    <cfRule type="cellIs" dxfId="1466" priority="59" stopIfTrue="1" operator="between">
      <formula>"III"</formula>
      <formula>"IV"</formula>
    </cfRule>
  </conditionalFormatting>
  <conditionalFormatting sqref="AE19">
    <cfRule type="cellIs" dxfId="1465" priority="55" stopIfTrue="1" operator="equal">
      <formula>"Aceptable"</formula>
    </cfRule>
    <cfRule type="cellIs" dxfId="1464" priority="56" stopIfTrue="1" operator="equal">
      <formula>"No aceptable"</formula>
    </cfRule>
  </conditionalFormatting>
  <conditionalFormatting sqref="AE20">
    <cfRule type="cellIs" dxfId="1463" priority="52" stopIfTrue="1" operator="equal">
      <formula>"I"</formula>
    </cfRule>
    <cfRule type="cellIs" dxfId="1462" priority="53" stopIfTrue="1" operator="equal">
      <formula>"II"</formula>
    </cfRule>
    <cfRule type="cellIs" dxfId="1461" priority="54" stopIfTrue="1" operator="between">
      <formula>"III"</formula>
      <formula>"IV"</formula>
    </cfRule>
  </conditionalFormatting>
  <conditionalFormatting sqref="AE20">
    <cfRule type="cellIs" dxfId="1460" priority="50" stopIfTrue="1" operator="equal">
      <formula>"Aceptable"</formula>
    </cfRule>
    <cfRule type="cellIs" dxfId="1459" priority="51" stopIfTrue="1" operator="equal">
      <formula>"No aceptable"</formula>
    </cfRule>
  </conditionalFormatting>
  <conditionalFormatting sqref="AB17:AD17">
    <cfRule type="cellIs" dxfId="1458" priority="47" stopIfTrue="1" operator="equal">
      <formula>"I"</formula>
    </cfRule>
    <cfRule type="cellIs" dxfId="1457" priority="48" stopIfTrue="1" operator="equal">
      <formula>"II"</formula>
    </cfRule>
    <cfRule type="cellIs" dxfId="1456" priority="49" stopIfTrue="1" operator="between">
      <formula>"III"</formula>
      <formula>"IV"</formula>
    </cfRule>
  </conditionalFormatting>
  <conditionalFormatting sqref="AD17">
    <cfRule type="cellIs" dxfId="1455" priority="45" stopIfTrue="1" operator="equal">
      <formula>"Aceptable"</formula>
    </cfRule>
    <cfRule type="cellIs" dxfId="1454" priority="46" stopIfTrue="1" operator="equal">
      <formula>"No aceptable"</formula>
    </cfRule>
  </conditionalFormatting>
  <conditionalFormatting sqref="AD17">
    <cfRule type="containsText" dxfId="1453" priority="42" stopIfTrue="1" operator="containsText" text="No aceptable o aceptable con control específico">
      <formula>NOT(ISERROR(SEARCH("No aceptable o aceptable con control específico",AD17)))</formula>
    </cfRule>
    <cfRule type="containsText" dxfId="1452" priority="43" stopIfTrue="1" operator="containsText" text="No aceptable">
      <formula>NOT(ISERROR(SEARCH("No aceptable",AD17)))</formula>
    </cfRule>
    <cfRule type="containsText" dxfId="1451" priority="44" stopIfTrue="1" operator="containsText" text="No Aceptable o aceptable con control específico">
      <formula>NOT(ISERROR(SEARCH("No Aceptable o aceptable con control específico",AD17)))</formula>
    </cfRule>
  </conditionalFormatting>
  <conditionalFormatting sqref="AB19:AD20">
    <cfRule type="cellIs" dxfId="1450" priority="39" stopIfTrue="1" operator="equal">
      <formula>"I"</formula>
    </cfRule>
    <cfRule type="cellIs" dxfId="1449" priority="40" stopIfTrue="1" operator="equal">
      <formula>"II"</formula>
    </cfRule>
    <cfRule type="cellIs" dxfId="1448" priority="41" stopIfTrue="1" operator="between">
      <formula>"III"</formula>
      <formula>"IV"</formula>
    </cfRule>
  </conditionalFormatting>
  <conditionalFormatting sqref="AD19:AD20">
    <cfRule type="cellIs" dxfId="1447" priority="37" stopIfTrue="1" operator="equal">
      <formula>"Aceptable"</formula>
    </cfRule>
    <cfRule type="cellIs" dxfId="1446" priority="38" stopIfTrue="1" operator="equal">
      <formula>"No aceptable"</formula>
    </cfRule>
  </conditionalFormatting>
  <conditionalFormatting sqref="AD19:AD20">
    <cfRule type="containsText" dxfId="1445" priority="34" stopIfTrue="1" operator="containsText" text="No aceptable o aceptable con control específico">
      <formula>NOT(ISERROR(SEARCH("No aceptable o aceptable con control específico",AD19)))</formula>
    </cfRule>
    <cfRule type="containsText" dxfId="1444" priority="35" stopIfTrue="1" operator="containsText" text="No aceptable">
      <formula>NOT(ISERROR(SEARCH("No aceptable",AD19)))</formula>
    </cfRule>
    <cfRule type="containsText" dxfId="1443" priority="36" stopIfTrue="1" operator="containsText" text="No Aceptable o aceptable con control específico">
      <formula>NOT(ISERROR(SEARCH("No Aceptable o aceptable con control específico",AD19)))</formula>
    </cfRule>
  </conditionalFormatting>
  <conditionalFormatting sqref="AB15:AC15">
    <cfRule type="cellIs" dxfId="1442" priority="31" stopIfTrue="1" operator="equal">
      <formula>"I"</formula>
    </cfRule>
    <cfRule type="cellIs" dxfId="1441" priority="32" stopIfTrue="1" operator="equal">
      <formula>"II"</formula>
    </cfRule>
    <cfRule type="cellIs" dxfId="1440" priority="33" stopIfTrue="1" operator="between">
      <formula>"III"</formula>
      <formula>"IV"</formula>
    </cfRule>
  </conditionalFormatting>
  <conditionalFormatting sqref="AD15">
    <cfRule type="cellIs" dxfId="1439" priority="28" stopIfTrue="1" operator="equal">
      <formula>"I"</formula>
    </cfRule>
    <cfRule type="cellIs" dxfId="1438" priority="29" stopIfTrue="1" operator="equal">
      <formula>"II"</formula>
    </cfRule>
    <cfRule type="cellIs" dxfId="1437" priority="30" stopIfTrue="1" operator="between">
      <formula>"III"</formula>
      <formula>"IV"</formula>
    </cfRule>
  </conditionalFormatting>
  <conditionalFormatting sqref="AD15">
    <cfRule type="cellIs" dxfId="1436" priority="26" stopIfTrue="1" operator="equal">
      <formula>"Aceptable"</formula>
    </cfRule>
    <cfRule type="cellIs" dxfId="1435" priority="27" stopIfTrue="1" operator="equal">
      <formula>"No aceptable"</formula>
    </cfRule>
  </conditionalFormatting>
  <conditionalFormatting sqref="AD15">
    <cfRule type="containsText" dxfId="1434" priority="23" stopIfTrue="1" operator="containsText" text="No aceptable o aceptable con control específico">
      <formula>NOT(ISERROR(SEARCH("No aceptable o aceptable con control específico",AD15)))</formula>
    </cfRule>
    <cfRule type="containsText" dxfId="1433" priority="24" stopIfTrue="1" operator="containsText" text="No aceptable">
      <formula>NOT(ISERROR(SEARCH("No aceptable",AD15)))</formula>
    </cfRule>
    <cfRule type="containsText" dxfId="1432" priority="25" stopIfTrue="1" operator="containsText" text="No Aceptable o aceptable con control específico">
      <formula>NOT(ISERROR(SEARCH("No Aceptable o aceptable con control específico",AD15)))</formula>
    </cfRule>
  </conditionalFormatting>
  <conditionalFormatting sqref="AD15">
    <cfRule type="containsText" dxfId="1431" priority="21" stopIfTrue="1" operator="containsText" text="No aceptable">
      <formula>NOT(ISERROR(SEARCH("No aceptable",AD15)))</formula>
    </cfRule>
    <cfRule type="containsText" dxfId="1430" priority="22" stopIfTrue="1" operator="containsText" text="No Aceptable o aceptable con control específico">
      <formula>NOT(ISERROR(SEARCH("No Aceptable o aceptable con control específico",AD15)))</formula>
    </cfRule>
  </conditionalFormatting>
  <conditionalFormatting sqref="AE24">
    <cfRule type="cellIs" dxfId="1429" priority="8" stopIfTrue="1" operator="equal">
      <formula>"I"</formula>
    </cfRule>
    <cfRule type="cellIs" dxfId="1428" priority="9" stopIfTrue="1" operator="equal">
      <formula>"II"</formula>
    </cfRule>
    <cfRule type="cellIs" dxfId="1427" priority="10" stopIfTrue="1" operator="between">
      <formula>"III"</formula>
      <formula>"IV"</formula>
    </cfRule>
  </conditionalFormatting>
  <conditionalFormatting sqref="AE24">
    <cfRule type="cellIs" dxfId="1426" priority="6" stopIfTrue="1" operator="equal">
      <formula>"Aceptable"</formula>
    </cfRule>
    <cfRule type="cellIs" dxfId="1425" priority="7" stopIfTrue="1" operator="equal">
      <formula>"No aceptable"</formula>
    </cfRule>
  </conditionalFormatting>
  <conditionalFormatting sqref="AE17">
    <cfRule type="cellIs" dxfId="1424" priority="13" stopIfTrue="1" operator="equal">
      <formula>"I"</formula>
    </cfRule>
    <cfRule type="cellIs" dxfId="1423" priority="14" stopIfTrue="1" operator="equal">
      <formula>"II"</formula>
    </cfRule>
    <cfRule type="cellIs" dxfId="1422" priority="15" stopIfTrue="1" operator="between">
      <formula>"III"</formula>
      <formula>"IV"</formula>
    </cfRule>
  </conditionalFormatting>
  <conditionalFormatting sqref="AE17">
    <cfRule type="cellIs" dxfId="1421" priority="11" stopIfTrue="1" operator="equal">
      <formula>"Aceptable"</formula>
    </cfRule>
    <cfRule type="cellIs" dxfId="1420" priority="12" stopIfTrue="1" operator="equal">
      <formula>"No aceptable"</formula>
    </cfRule>
  </conditionalFormatting>
  <conditionalFormatting sqref="AE26">
    <cfRule type="cellIs" dxfId="1419" priority="3" stopIfTrue="1" operator="equal">
      <formula>"I"</formula>
    </cfRule>
    <cfRule type="cellIs" dxfId="1418" priority="4" stopIfTrue="1" operator="equal">
      <formula>"II"</formula>
    </cfRule>
    <cfRule type="cellIs" dxfId="1417" priority="5" stopIfTrue="1" operator="between">
      <formula>"III"</formula>
      <formula>"IV"</formula>
    </cfRule>
  </conditionalFormatting>
  <conditionalFormatting sqref="AE26">
    <cfRule type="cellIs" dxfId="1416" priority="1" stopIfTrue="1" operator="equal">
      <formula>"Aceptable"</formula>
    </cfRule>
    <cfRule type="cellIs" dxfId="1415"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23:Z24 Z17 Z19:Z20 Z15" xr:uid="{00000000-0002-0000-1600-000000000000}">
      <formula1>"100,60,25,10"</formula1>
    </dataValidation>
    <dataValidation type="list" allowBlank="1" showInputMessage="1" prompt="4 = Continua_x000a_3 = Frecuente_x000a_2 = Ocasional_x000a_1 = Esporádica" sqref="V23:V24 V17 V19:V20 V15" xr:uid="{00000000-0002-0000-1600-000001000000}">
      <formula1>"4, 3, 2, 1"</formula1>
    </dataValidation>
    <dataValidation type="list" allowBlank="1" showInputMessage="1" showErrorMessage="1" prompt="10 = Muy Alto_x000a_6 = Alto_x000a_2 = Medio_x000a_0 = Bajo" sqref="U23:U24 U17 U19:U20 U15" xr:uid="{00000000-0002-0000-1600-000002000000}">
      <formula1>"10, 6, 2, 0, "</formula1>
    </dataValidation>
    <dataValidation allowBlank="1" sqref="AA23:AA24 AA17 AA19:AA20 AA15" xr:uid="{00000000-0002-0000-1600-000003000000}"/>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B1:BL28"/>
  <sheetViews>
    <sheetView topLeftCell="S15" zoomScale="106" zoomScaleNormal="106" workbookViewId="0">
      <selection activeCell="W18" sqref="W18"/>
    </sheetView>
  </sheetViews>
  <sheetFormatPr baseColWidth="10" defaultRowHeight="44.25" customHeight="1" x14ac:dyDescent="0.2"/>
  <cols>
    <col min="1" max="1" width="1.85546875" customWidth="1"/>
    <col min="2" max="2" width="5.7109375" customWidth="1"/>
    <col min="3" max="3" width="7.5703125" customWidth="1"/>
    <col min="4" max="4" width="9.42578125" bestFit="1" customWidth="1"/>
    <col min="5" max="5" width="8.140625" customWidth="1"/>
    <col min="6" max="6" width="25.42578125" customWidth="1"/>
    <col min="7" max="7" width="8.28515625" customWidth="1"/>
    <col min="8" max="8" width="12.5703125" customWidth="1"/>
    <col min="9" max="11" width="16.28515625" customWidth="1"/>
    <col min="12" max="15" width="5.140625" customWidth="1"/>
    <col min="16" max="16" width="15.85546875" customWidth="1"/>
    <col min="17" max="17" width="5.7109375" customWidth="1"/>
    <col min="18" max="20" width="18.28515625" customWidth="1"/>
    <col min="21" max="21" width="5" customWidth="1"/>
    <col min="22" max="22" width="5.42578125" customWidth="1"/>
    <col min="23" max="23" width="8.140625" customWidth="1"/>
    <col min="24" max="24" width="6.7109375" customWidth="1"/>
    <col min="25" max="25" width="8.42578125" customWidth="1"/>
    <col min="26" max="26" width="7.7109375" customWidth="1"/>
    <col min="27" max="27" width="8.140625" customWidth="1"/>
    <col min="28" max="28" width="7.28515625" customWidth="1"/>
    <col min="29" max="29" width="10.5703125" customWidth="1"/>
    <col min="30" max="30" width="12.7109375" customWidth="1"/>
    <col min="31" max="31" width="32.42578125" bestFit="1" customWidth="1"/>
    <col min="32" max="32" width="8.140625" customWidth="1"/>
    <col min="33" max="33" width="9.5703125" customWidth="1"/>
    <col min="34" max="34" width="14.28515625" customWidth="1"/>
    <col min="35" max="35" width="15.7109375" customWidth="1"/>
    <col min="36" max="36" width="10.140625" customWidth="1"/>
    <col min="37" max="37" width="19.28515625" customWidth="1"/>
  </cols>
  <sheetData>
    <row r="1" spans="2:64" ht="30.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30.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30.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30.7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18.75" customHeight="1" x14ac:dyDescent="0.3">
      <c r="E6" s="113"/>
      <c r="H6" s="114"/>
      <c r="AF6" s="113"/>
      <c r="AG6" s="113"/>
      <c r="AH6" s="113"/>
      <c r="AJ6" s="114"/>
    </row>
    <row r="7" spans="2: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72.75" customHeight="1" x14ac:dyDescent="0.35">
      <c r="B11" s="263" t="s">
        <v>135</v>
      </c>
      <c r="C11" s="263" t="s">
        <v>279</v>
      </c>
      <c r="D11" s="263" t="s">
        <v>104</v>
      </c>
      <c r="E11" s="317" t="s">
        <v>133</v>
      </c>
      <c r="F11" s="269" t="s">
        <v>134</v>
      </c>
      <c r="G11" s="31" t="s">
        <v>42</v>
      </c>
      <c r="H11" s="240" t="s">
        <v>36</v>
      </c>
      <c r="I11" s="175" t="s">
        <v>46</v>
      </c>
      <c r="J11" s="176" t="s">
        <v>354</v>
      </c>
      <c r="K11" s="176" t="s">
        <v>355</v>
      </c>
      <c r="L11" s="195">
        <v>3</v>
      </c>
      <c r="M11" s="179">
        <v>2</v>
      </c>
      <c r="N11" s="195">
        <v>0</v>
      </c>
      <c r="O11" s="195">
        <f t="shared" ref="O11:O27" si="0">SUM(L11:N11)</f>
        <v>5</v>
      </c>
      <c r="P11" s="176" t="s">
        <v>356</v>
      </c>
      <c r="Q11" s="179">
        <v>8</v>
      </c>
      <c r="R11" s="176" t="s">
        <v>603</v>
      </c>
      <c r="S11" s="176" t="s">
        <v>358</v>
      </c>
      <c r="T11" s="176" t="s">
        <v>357</v>
      </c>
      <c r="U11" s="180">
        <v>2</v>
      </c>
      <c r="V11" s="180">
        <v>4</v>
      </c>
      <c r="W11" s="180">
        <f t="shared" ref="W11:W21" si="1">V11*U11</f>
        <v>8</v>
      </c>
      <c r="X11" s="181" t="str">
        <f t="shared" ref="X11:X27" si="2">+IF(AND(U11*V11&gt;=24,U11*V11&lt;=40),"MA",IF(AND(U11*V11&gt;=10,U11*V11&lt;=20),"A",IF(AND(U11*V11&gt;=6,U11*V11&lt;=8),"M",IF(AND(U11*V11&gt;=0,U11*V11&lt;=4),"B",""))))</f>
        <v>M</v>
      </c>
      <c r="Y11" s="184" t="str">
        <f t="shared" ref="Y11:Y27"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 t="shared" ref="AA11:AA27" si="4">W11*Z11</f>
        <v>80</v>
      </c>
      <c r="AB11" s="183" t="str">
        <f t="shared" ref="AB11:AB27" si="5">+IF(AND(U11*V11*Z11&gt;=600,U11*V11*Z11&lt;=4000),"I",IF(AND(U11*V11*Z11&gt;=150,U11*V11*Z11&lt;=500),"II",IF(AND(U11*V11*Z11&gt;=40,U11*V11*Z11&lt;=120),"III",IF(AND(U11*V11*Z11&gt;=0,U11*V11*Z11&lt;=20),"IV",""))))</f>
        <v>III</v>
      </c>
      <c r="AC11" s="184" t="str">
        <f t="shared" ref="AC11:AC21"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 t="shared" ref="AD11:AD27" si="7">+IF(AB11="I","No aceptable",IF(AB11="II","No aceptable o aceptable con control específico",IF(AB11="III","Aceptable",IF(AB11="IV","Aceptable",""))))</f>
        <v>Aceptable</v>
      </c>
      <c r="AE11" s="175" t="s">
        <v>56</v>
      </c>
      <c r="AF11" s="179" t="s">
        <v>34</v>
      </c>
      <c r="AG11" s="179" t="s">
        <v>34</v>
      </c>
      <c r="AH11" s="179" t="s">
        <v>363</v>
      </c>
      <c r="AI11" s="175" t="s">
        <v>359</v>
      </c>
      <c r="AJ11" s="179" t="s">
        <v>34</v>
      </c>
      <c r="AK11" s="179"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72.75" customHeight="1" x14ac:dyDescent="0.35">
      <c r="B12" s="264"/>
      <c r="C12" s="264"/>
      <c r="D12" s="264"/>
      <c r="E12" s="317"/>
      <c r="F12" s="270"/>
      <c r="G12" s="31" t="s">
        <v>42</v>
      </c>
      <c r="H12" s="241"/>
      <c r="I12" s="175" t="s">
        <v>381</v>
      </c>
      <c r="J12" s="175" t="s">
        <v>390</v>
      </c>
      <c r="K12" s="179" t="s">
        <v>383</v>
      </c>
      <c r="L12" s="195">
        <v>3</v>
      </c>
      <c r="M12" s="179">
        <v>2</v>
      </c>
      <c r="N12" s="195">
        <v>0</v>
      </c>
      <c r="O12" s="195">
        <f t="shared" si="0"/>
        <v>5</v>
      </c>
      <c r="P12" s="179" t="s">
        <v>122</v>
      </c>
      <c r="Q12" s="179">
        <v>8</v>
      </c>
      <c r="R12" s="179" t="s">
        <v>33</v>
      </c>
      <c r="S12" s="179" t="s">
        <v>384</v>
      </c>
      <c r="T12" s="179" t="s">
        <v>385</v>
      </c>
      <c r="U12" s="180">
        <v>2</v>
      </c>
      <c r="V12" s="180">
        <v>4</v>
      </c>
      <c r="W12" s="180">
        <f t="shared" si="1"/>
        <v>8</v>
      </c>
      <c r="X12" s="181" t="str">
        <f t="shared" si="2"/>
        <v>M</v>
      </c>
      <c r="Y12" s="184" t="str">
        <f t="shared" si="3"/>
        <v>Situación deficiente con exposición esporádica, o bien situación mejorable con exposición continuada o frecuente. Es posible que suceda el daño alguna vez.</v>
      </c>
      <c r="Z12" s="180">
        <v>10</v>
      </c>
      <c r="AA12" s="180">
        <f t="shared" si="4"/>
        <v>80</v>
      </c>
      <c r="AB12" s="183" t="str">
        <f t="shared" si="5"/>
        <v>III</v>
      </c>
      <c r="AC12" s="184" t="str">
        <f t="shared" si="6"/>
        <v>Mejorar si es posible. Sería conveniente justificar la intervención y su rentabilidad.</v>
      </c>
      <c r="AD12" s="184" t="str">
        <f t="shared" si="7"/>
        <v>Aceptable</v>
      </c>
      <c r="AE12" s="175" t="s">
        <v>121</v>
      </c>
      <c r="AF12" s="175" t="s">
        <v>34</v>
      </c>
      <c r="AG12" s="175" t="s">
        <v>34</v>
      </c>
      <c r="AH12" s="175" t="s">
        <v>34</v>
      </c>
      <c r="AI12" s="175" t="s">
        <v>386</v>
      </c>
      <c r="AJ12" s="179" t="s">
        <v>34</v>
      </c>
      <c r="AK12" s="179"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72.75" customHeight="1" x14ac:dyDescent="0.35">
      <c r="B13" s="264"/>
      <c r="C13" s="264"/>
      <c r="D13" s="264"/>
      <c r="E13" s="317"/>
      <c r="F13" s="270"/>
      <c r="G13" s="31" t="s">
        <v>42</v>
      </c>
      <c r="H13" s="179" t="s">
        <v>52</v>
      </c>
      <c r="I13" s="175" t="s">
        <v>49</v>
      </c>
      <c r="J13" s="175" t="s">
        <v>58</v>
      </c>
      <c r="K13" s="179" t="s">
        <v>591</v>
      </c>
      <c r="L13" s="195">
        <v>3</v>
      </c>
      <c r="M13" s="179">
        <v>2</v>
      </c>
      <c r="N13" s="195">
        <v>0</v>
      </c>
      <c r="O13" s="195">
        <f t="shared" si="0"/>
        <v>5</v>
      </c>
      <c r="P13" s="179" t="s">
        <v>590</v>
      </c>
      <c r="Q13" s="179">
        <v>8</v>
      </c>
      <c r="R13" s="179" t="s">
        <v>33</v>
      </c>
      <c r="S13" s="179" t="s">
        <v>592</v>
      </c>
      <c r="T13" s="179" t="s">
        <v>593</v>
      </c>
      <c r="U13" s="180">
        <v>2</v>
      </c>
      <c r="V13" s="180">
        <v>4</v>
      </c>
      <c r="W13" s="180">
        <f t="shared" si="1"/>
        <v>8</v>
      </c>
      <c r="X13" s="181" t="str">
        <f t="shared" si="2"/>
        <v>M</v>
      </c>
      <c r="Y13" s="184" t="str">
        <f t="shared" si="3"/>
        <v>Situación deficiente con exposición esporádica, o bien situación mejorable con exposición continuada o frecuente. Es posible que suceda el daño alguna vez.</v>
      </c>
      <c r="Z13" s="180">
        <v>25</v>
      </c>
      <c r="AA13" s="180">
        <f t="shared" si="4"/>
        <v>200</v>
      </c>
      <c r="AB13" s="183" t="str">
        <f t="shared" si="5"/>
        <v>II</v>
      </c>
      <c r="AC13" s="184" t="str">
        <f t="shared" si="6"/>
        <v>Corregir y adoptar medidas de control de inmediato. Sin embargo suspenda actividades si el nivel de riesgo está por encima o igual de 360.</v>
      </c>
      <c r="AD13" s="184" t="str">
        <f t="shared" si="7"/>
        <v>No aceptable o aceptable con control específico</v>
      </c>
      <c r="AE13" s="184" t="s">
        <v>59</v>
      </c>
      <c r="AF13" s="175" t="s">
        <v>34</v>
      </c>
      <c r="AG13" s="175" t="s">
        <v>34</v>
      </c>
      <c r="AH13" s="175" t="s">
        <v>198</v>
      </c>
      <c r="AI13" s="175" t="s">
        <v>195</v>
      </c>
      <c r="AJ13" s="175" t="s">
        <v>196</v>
      </c>
      <c r="AK13" s="179"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72.75" customHeight="1" x14ac:dyDescent="0.35">
      <c r="B14" s="264"/>
      <c r="C14" s="264"/>
      <c r="D14" s="264"/>
      <c r="E14" s="317"/>
      <c r="F14" s="270"/>
      <c r="G14" s="31" t="s">
        <v>42</v>
      </c>
      <c r="H14" s="240" t="s">
        <v>44</v>
      </c>
      <c r="I14" s="175" t="s">
        <v>333</v>
      </c>
      <c r="J14" s="175" t="s">
        <v>334</v>
      </c>
      <c r="K14" s="175" t="s">
        <v>335</v>
      </c>
      <c r="L14" s="195">
        <v>3</v>
      </c>
      <c r="M14" s="179">
        <v>2</v>
      </c>
      <c r="N14" s="195">
        <v>0</v>
      </c>
      <c r="O14" s="195">
        <f t="shared" ref="O14" si="8">SUM(L14:N14)</f>
        <v>5</v>
      </c>
      <c r="P14" s="175" t="s">
        <v>336</v>
      </c>
      <c r="Q14" s="179">
        <v>8</v>
      </c>
      <c r="R14" s="175" t="s">
        <v>339</v>
      </c>
      <c r="S14" s="175" t="s">
        <v>643</v>
      </c>
      <c r="T14" s="175" t="s">
        <v>444</v>
      </c>
      <c r="U14" s="180">
        <v>2</v>
      </c>
      <c r="V14" s="180">
        <v>4</v>
      </c>
      <c r="W14" s="180">
        <f t="shared" ref="W14:W15" si="9">V14*U14</f>
        <v>8</v>
      </c>
      <c r="X14" s="181" t="str">
        <f t="shared" ref="X14:X15" si="10">+IF(AND(U14*V14&gt;=24,U14*V14&lt;=40),"MA",IF(AND(U14*V14&gt;=10,U14*V14&lt;=20),"A",IF(AND(U14*V14&gt;=6,U14*V14&lt;=8),"M",IF(AND(U14*V14&gt;=0,U14*V14&lt;=4),"B",""))))</f>
        <v>M</v>
      </c>
      <c r="Y14" s="184" t="str">
        <f t="shared" ref="Y14:Y15" si="11">+IF(X14="MA","Situación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180">
        <v>10</v>
      </c>
      <c r="AA14" s="180">
        <f t="shared" ref="AA14:AA15" si="12">W14*Z14</f>
        <v>80</v>
      </c>
      <c r="AB14" s="183" t="str">
        <f t="shared" ref="AB14:AB15" si="13">+IF(AND(U14*V14*Z14&gt;=600,U14*V14*Z14&lt;=4000),"I",IF(AND(U14*V14*Z14&gt;=150,U14*V14*Z14&lt;=500),"II",IF(AND(U14*V14*Z14&gt;=40,U14*V14*Z14&lt;=120),"III",IF(AND(U14*V14*Z14&gt;=0,U14*V14*Z14&lt;=20),"IV",""))))</f>
        <v>III</v>
      </c>
      <c r="AC14" s="184" t="str">
        <f t="shared" ref="AC14:AC15" si="14">+IF(AB14="I","Situación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84" t="str">
        <f t="shared" ref="AD14:AD15" si="15">+IF(AB14="I","No aceptable",IF(AB14="II","No aceptable o aceptable con control específico",IF(AB14="III","Aceptable",IF(AB14="IV","Aceptable",""))))</f>
        <v>Aceptable</v>
      </c>
      <c r="AE14" s="184" t="s">
        <v>342</v>
      </c>
      <c r="AF14" s="175" t="s">
        <v>34</v>
      </c>
      <c r="AG14" s="175" t="s">
        <v>34</v>
      </c>
      <c r="AH14" s="175" t="s">
        <v>34</v>
      </c>
      <c r="AI14" s="175" t="s">
        <v>341</v>
      </c>
      <c r="AJ14" s="175" t="s">
        <v>34</v>
      </c>
      <c r="AK14" s="179" t="s">
        <v>271</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110" customFormat="1" ht="72.75" customHeight="1" x14ac:dyDescent="0.35">
      <c r="B15" s="264"/>
      <c r="C15" s="264"/>
      <c r="D15" s="264"/>
      <c r="E15" s="317"/>
      <c r="F15" s="270"/>
      <c r="G15" s="124"/>
      <c r="H15" s="244"/>
      <c r="I15" s="175" t="s">
        <v>612</v>
      </c>
      <c r="J15" s="175" t="s">
        <v>613</v>
      </c>
      <c r="K15" s="175" t="s">
        <v>614</v>
      </c>
      <c r="L15" s="195">
        <v>3</v>
      </c>
      <c r="M15" s="179">
        <v>2</v>
      </c>
      <c r="N15" s="195">
        <v>0</v>
      </c>
      <c r="O15" s="195">
        <f t="shared" ref="O15" si="16">SUM(L15:N15)</f>
        <v>5</v>
      </c>
      <c r="P15" s="175" t="s">
        <v>615</v>
      </c>
      <c r="Q15" s="179">
        <v>8</v>
      </c>
      <c r="R15" s="175" t="s">
        <v>331</v>
      </c>
      <c r="S15" s="175" t="s">
        <v>616</v>
      </c>
      <c r="T15" s="175" t="s">
        <v>617</v>
      </c>
      <c r="U15" s="180">
        <v>2</v>
      </c>
      <c r="V15" s="180">
        <v>1</v>
      </c>
      <c r="W15" s="180">
        <f t="shared" si="9"/>
        <v>2</v>
      </c>
      <c r="X15" s="181" t="str">
        <f t="shared" si="10"/>
        <v>B</v>
      </c>
      <c r="Y15" s="184" t="str">
        <f t="shared" si="11"/>
        <v>Situación mejorable con exposición ocasional o esporádica, o situación sin anomalía destacable con cualquier nivel de exposición. No es esperable que se materialice el riesgo, aunque puede ser concebible.</v>
      </c>
      <c r="Z15" s="180">
        <v>10</v>
      </c>
      <c r="AA15" s="180">
        <f t="shared" si="12"/>
        <v>20</v>
      </c>
      <c r="AB15" s="183" t="str">
        <f t="shared" si="13"/>
        <v>IV</v>
      </c>
      <c r="AC15" s="184" t="str">
        <f t="shared" si="14"/>
        <v>Mantener las medidas de control existentes, pero se deberían considerar soluciones o mejoras y se deben hacer comprobaciones periódicas para asegurar que el riesgo aún es tolerable.</v>
      </c>
      <c r="AD15" s="184" t="str">
        <f t="shared" si="15"/>
        <v>Aceptable</v>
      </c>
      <c r="AE15" s="175" t="s">
        <v>351</v>
      </c>
      <c r="AF15" s="175" t="s">
        <v>34</v>
      </c>
      <c r="AG15" s="175" t="s">
        <v>34</v>
      </c>
      <c r="AH15" s="175" t="s">
        <v>34</v>
      </c>
      <c r="AI15" s="175" t="s">
        <v>338</v>
      </c>
      <c r="AJ15" s="175" t="s">
        <v>34</v>
      </c>
      <c r="AK15" s="179" t="s">
        <v>618</v>
      </c>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row>
    <row r="16" spans="2:64" s="2" customFormat="1" ht="72.75" customHeight="1" x14ac:dyDescent="0.35">
      <c r="B16" s="264"/>
      <c r="C16" s="264"/>
      <c r="D16" s="264"/>
      <c r="E16" s="317"/>
      <c r="F16" s="270"/>
      <c r="G16" s="31" t="s">
        <v>273</v>
      </c>
      <c r="H16" s="241"/>
      <c r="I16" s="175" t="s">
        <v>60</v>
      </c>
      <c r="J16" s="213" t="s">
        <v>345</v>
      </c>
      <c r="K16" s="175" t="s">
        <v>327</v>
      </c>
      <c r="L16" s="195">
        <v>3</v>
      </c>
      <c r="M16" s="179">
        <v>2</v>
      </c>
      <c r="N16" s="195">
        <v>0</v>
      </c>
      <c r="O16" s="195">
        <f t="shared" si="0"/>
        <v>5</v>
      </c>
      <c r="P16" s="175" t="s">
        <v>343</v>
      </c>
      <c r="Q16" s="175">
        <v>8</v>
      </c>
      <c r="R16" s="175" t="s">
        <v>331</v>
      </c>
      <c r="S16" s="175" t="s">
        <v>329</v>
      </c>
      <c r="T16" s="175" t="s">
        <v>443</v>
      </c>
      <c r="U16" s="180">
        <v>2</v>
      </c>
      <c r="V16" s="180">
        <v>4</v>
      </c>
      <c r="W16" s="180">
        <f t="shared" si="1"/>
        <v>8</v>
      </c>
      <c r="X16" s="181" t="str">
        <f t="shared" si="2"/>
        <v>M</v>
      </c>
      <c r="Y16" s="184" t="str">
        <f t="shared" si="3"/>
        <v>Situación deficiente con exposición esporádica, o bien situación mejorable con exposición continuada o frecuente. Es posible que suceda el daño alguna vez.</v>
      </c>
      <c r="Z16" s="180">
        <v>10</v>
      </c>
      <c r="AA16" s="180">
        <f t="shared" si="4"/>
        <v>80</v>
      </c>
      <c r="AB16" s="183" t="str">
        <f t="shared" si="5"/>
        <v>III</v>
      </c>
      <c r="AC16" s="184" t="str">
        <f t="shared" si="6"/>
        <v>Mejorar si es posible. Sería conveniente justificar la intervención y su rentabilidad.</v>
      </c>
      <c r="AD16" s="184" t="str">
        <f t="shared" si="7"/>
        <v>Aceptable</v>
      </c>
      <c r="AE16" s="175" t="s">
        <v>351</v>
      </c>
      <c r="AF16" s="175" t="s">
        <v>34</v>
      </c>
      <c r="AG16" s="175" t="s">
        <v>34</v>
      </c>
      <c r="AH16" s="175" t="s">
        <v>34</v>
      </c>
      <c r="AI16" s="175" t="s">
        <v>344</v>
      </c>
      <c r="AJ16" s="175" t="s">
        <v>34</v>
      </c>
      <c r="AK16" s="179" t="s">
        <v>35</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72.75" customHeight="1" x14ac:dyDescent="0.35">
      <c r="B17" s="264"/>
      <c r="C17" s="264"/>
      <c r="D17" s="264"/>
      <c r="E17" s="317"/>
      <c r="F17" s="270"/>
      <c r="G17" s="100" t="s">
        <v>42</v>
      </c>
      <c r="H17" s="187" t="s">
        <v>306</v>
      </c>
      <c r="I17" s="219" t="s">
        <v>522</v>
      </c>
      <c r="J17" s="187" t="s">
        <v>509</v>
      </c>
      <c r="K17" s="187" t="s">
        <v>510</v>
      </c>
      <c r="L17" s="202">
        <v>3</v>
      </c>
      <c r="M17" s="179">
        <v>2</v>
      </c>
      <c r="N17" s="202">
        <v>0</v>
      </c>
      <c r="O17" s="202">
        <v>1</v>
      </c>
      <c r="P17" s="187" t="s">
        <v>511</v>
      </c>
      <c r="Q17" s="175">
        <v>8</v>
      </c>
      <c r="R17" s="187" t="s">
        <v>512</v>
      </c>
      <c r="S17" s="187" t="s">
        <v>513</v>
      </c>
      <c r="T17" s="187" t="s">
        <v>514</v>
      </c>
      <c r="U17" s="180">
        <v>2</v>
      </c>
      <c r="V17" s="180">
        <v>3</v>
      </c>
      <c r="W17" s="180">
        <f t="shared" si="1"/>
        <v>6</v>
      </c>
      <c r="X17" s="181" t="str">
        <f t="shared" si="2"/>
        <v>M</v>
      </c>
      <c r="Y17" s="184" t="str">
        <f t="shared" si="3"/>
        <v>Situación deficiente con exposición esporádica, o bien situación mejorable con exposición continuada o frecuente. Es posible que suceda el daño alguna vez.</v>
      </c>
      <c r="Z17" s="180">
        <v>25</v>
      </c>
      <c r="AA17" s="180">
        <f t="shared" si="4"/>
        <v>150</v>
      </c>
      <c r="AB17" s="183" t="str">
        <f t="shared" si="5"/>
        <v>II</v>
      </c>
      <c r="AC17" s="184" t="str">
        <f t="shared" si="6"/>
        <v>Corregir y adoptar medidas de control de inmediato. Sin embargo suspenda actividades si el nivel de riesgo está por encima o igual de 360.</v>
      </c>
      <c r="AD17" s="184" t="str">
        <f t="shared" si="7"/>
        <v>No aceptable o aceptable con control específico</v>
      </c>
      <c r="AE17" s="184" t="s">
        <v>655</v>
      </c>
      <c r="AF17" s="175" t="s">
        <v>34</v>
      </c>
      <c r="AG17" s="175" t="s">
        <v>34</v>
      </c>
      <c r="AH17" s="180" t="s">
        <v>507</v>
      </c>
      <c r="AI17" s="180" t="s">
        <v>508</v>
      </c>
      <c r="AJ17" s="175" t="s">
        <v>506</v>
      </c>
      <c r="AK17" s="175" t="s">
        <v>271</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72.75" customHeight="1" x14ac:dyDescent="0.35">
      <c r="B18" s="264"/>
      <c r="C18" s="264"/>
      <c r="D18" s="264"/>
      <c r="E18" s="317"/>
      <c r="F18" s="270"/>
      <c r="G18" s="31" t="s">
        <v>42</v>
      </c>
      <c r="H18" s="242" t="s">
        <v>50</v>
      </c>
      <c r="I18" s="187" t="s">
        <v>310</v>
      </c>
      <c r="J18" s="187" t="s">
        <v>541</v>
      </c>
      <c r="K18" s="187" t="s">
        <v>314</v>
      </c>
      <c r="L18" s="195">
        <v>3</v>
      </c>
      <c r="M18" s="179">
        <v>2</v>
      </c>
      <c r="N18" s="195">
        <v>0</v>
      </c>
      <c r="O18" s="195">
        <f t="shared" si="0"/>
        <v>5</v>
      </c>
      <c r="P18" s="187" t="s">
        <v>317</v>
      </c>
      <c r="Q18" s="179">
        <v>8</v>
      </c>
      <c r="R18" s="196" t="s">
        <v>319</v>
      </c>
      <c r="S18" s="196" t="s">
        <v>320</v>
      </c>
      <c r="T18" s="196" t="s">
        <v>321</v>
      </c>
      <c r="U18" s="180">
        <v>2</v>
      </c>
      <c r="V18" s="180">
        <v>2</v>
      </c>
      <c r="W18" s="180">
        <f t="shared" si="1"/>
        <v>4</v>
      </c>
      <c r="X18" s="181" t="str">
        <f t="shared" si="2"/>
        <v>B</v>
      </c>
      <c r="Y18" s="184" t="str">
        <f t="shared" si="3"/>
        <v>Situación mejorable con exposición ocasional o esporádica, o situación sin anomalía destacable con cualquier nivel de exposición. No es esperable que se materialice el riesgo, aunque puede ser concebible.</v>
      </c>
      <c r="Z18" s="180">
        <v>25</v>
      </c>
      <c r="AA18" s="180">
        <f t="shared" si="4"/>
        <v>100</v>
      </c>
      <c r="AB18" s="183" t="str">
        <f t="shared" si="5"/>
        <v>III</v>
      </c>
      <c r="AC18" s="184"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184" t="str">
        <f t="shared" si="7"/>
        <v>Aceptable</v>
      </c>
      <c r="AE18" s="175" t="s">
        <v>545</v>
      </c>
      <c r="AF18" s="175" t="s">
        <v>34</v>
      </c>
      <c r="AG18" s="175" t="s">
        <v>34</v>
      </c>
      <c r="AH18" s="187" t="s">
        <v>325</v>
      </c>
      <c r="AI18" s="187" t="s">
        <v>326</v>
      </c>
      <c r="AJ18" s="179" t="s">
        <v>34</v>
      </c>
      <c r="AK18" s="179"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110" customFormat="1" ht="72.75" customHeight="1" x14ac:dyDescent="0.35">
      <c r="B19" s="264"/>
      <c r="C19" s="264"/>
      <c r="D19" s="264"/>
      <c r="E19" s="317"/>
      <c r="F19" s="270"/>
      <c r="G19" s="124"/>
      <c r="H19" s="242"/>
      <c r="I19" s="187" t="s">
        <v>531</v>
      </c>
      <c r="J19" s="187" t="s">
        <v>532</v>
      </c>
      <c r="K19" s="187" t="s">
        <v>533</v>
      </c>
      <c r="L19" s="195">
        <v>3</v>
      </c>
      <c r="M19" s="179">
        <v>2</v>
      </c>
      <c r="N19" s="195">
        <v>0</v>
      </c>
      <c r="O19" s="195">
        <f t="shared" ref="O19:O20" si="17">SUM(L19:N19)</f>
        <v>5</v>
      </c>
      <c r="P19" s="187" t="s">
        <v>534</v>
      </c>
      <c r="Q19" s="179">
        <v>8</v>
      </c>
      <c r="R19" s="196" t="s">
        <v>535</v>
      </c>
      <c r="S19" s="196" t="s">
        <v>536</v>
      </c>
      <c r="T19" s="196" t="s">
        <v>537</v>
      </c>
      <c r="U19" s="180">
        <v>2</v>
      </c>
      <c r="V19" s="180">
        <v>2</v>
      </c>
      <c r="W19" s="180">
        <f t="shared" ref="W19:W20" si="18">V19*U19</f>
        <v>4</v>
      </c>
      <c r="X19" s="181" t="str">
        <f t="shared" ref="X19:X20" si="19">+IF(AND(U19*V19&gt;=24,U19*V19&lt;=40),"MA",IF(AND(U19*V19&gt;=10,U19*V19&lt;=20),"A",IF(AND(U19*V19&gt;=6,U19*V19&lt;=8),"M",IF(AND(U19*V19&gt;=0,U19*V19&lt;=4),"B",""))))</f>
        <v>B</v>
      </c>
      <c r="Y19" s="184" t="str">
        <f t="shared" ref="Y19:Y20" si="20">+IF(X19="MA","Situación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180">
        <v>25</v>
      </c>
      <c r="AA19" s="180">
        <f t="shared" ref="AA19:AA20" si="21">W19*Z19</f>
        <v>100</v>
      </c>
      <c r="AB19" s="183" t="str">
        <f t="shared" ref="AB19:AB20" si="22">+IF(AND(U19*V19*Z19&gt;=600,U19*V19*Z19&lt;=4000),"I",IF(AND(U19*V19*Z19&gt;=150,U19*V19*Z19&lt;=500),"II",IF(AND(U19*V19*Z19&gt;=40,U19*V19*Z19&lt;=120),"III",IF(AND(U19*V19*Z19&gt;=0,U19*V19*Z19&lt;=20),"IV",""))))</f>
        <v>III</v>
      </c>
      <c r="AC19" s="184" t="str">
        <f t="shared" ref="AC19:AC20" si="23">+IF(AB19="I","Situación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84" t="str">
        <f t="shared" ref="AD19:AD20" si="24">+IF(AB19="I","No aceptable",IF(AB19="II","No aceptable o aceptable con control específico",IF(AB19="III","Aceptable",IF(AB19="IV","Aceptable",""))))</f>
        <v>Aceptable</v>
      </c>
      <c r="AE19" s="175" t="s">
        <v>545</v>
      </c>
      <c r="AF19" s="175" t="s">
        <v>34</v>
      </c>
      <c r="AG19" s="175" t="s">
        <v>34</v>
      </c>
      <c r="AH19" s="187"/>
      <c r="AI19" s="187" t="s">
        <v>538</v>
      </c>
      <c r="AJ19" s="179" t="s">
        <v>34</v>
      </c>
      <c r="AK19" s="179" t="s">
        <v>35</v>
      </c>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row>
    <row r="20" spans="2:64" s="110" customFormat="1" ht="72.75" customHeight="1" x14ac:dyDescent="0.35">
      <c r="B20" s="264"/>
      <c r="C20" s="264"/>
      <c r="D20" s="264"/>
      <c r="E20" s="317"/>
      <c r="F20" s="270"/>
      <c r="G20" s="124"/>
      <c r="H20" s="242"/>
      <c r="I20" s="187" t="s">
        <v>546</v>
      </c>
      <c r="J20" s="187" t="s">
        <v>557</v>
      </c>
      <c r="K20" s="187" t="s">
        <v>547</v>
      </c>
      <c r="L20" s="195">
        <v>3</v>
      </c>
      <c r="M20" s="179">
        <v>2</v>
      </c>
      <c r="N20" s="195">
        <v>0</v>
      </c>
      <c r="O20" s="195">
        <f t="shared" si="17"/>
        <v>5</v>
      </c>
      <c r="P20" s="187" t="s">
        <v>534</v>
      </c>
      <c r="Q20" s="179"/>
      <c r="R20" s="196" t="s">
        <v>549</v>
      </c>
      <c r="S20" s="196" t="s">
        <v>550</v>
      </c>
      <c r="T20" s="196" t="s">
        <v>551</v>
      </c>
      <c r="U20" s="180">
        <v>2</v>
      </c>
      <c r="V20" s="180">
        <v>4</v>
      </c>
      <c r="W20" s="180">
        <f t="shared" si="18"/>
        <v>8</v>
      </c>
      <c r="X20" s="181" t="str">
        <f t="shared" si="19"/>
        <v>M</v>
      </c>
      <c r="Y20" s="184" t="str">
        <f t="shared" si="20"/>
        <v>Situación deficiente con exposición esporádica, o bien situación mejorable con exposición continuada o frecuente. Es posible que suceda el daño alguna vez.</v>
      </c>
      <c r="Z20" s="180">
        <v>62</v>
      </c>
      <c r="AA20" s="180">
        <f t="shared" si="21"/>
        <v>496</v>
      </c>
      <c r="AB20" s="183" t="str">
        <f t="shared" si="22"/>
        <v>II</v>
      </c>
      <c r="AC20" s="184" t="str">
        <f t="shared" si="23"/>
        <v>Corregir y adoptar medidas de control de inmediato. Sin embargo suspenda actividades si el nivel de riesgo está por encima o igual de 360.</v>
      </c>
      <c r="AD20" s="184" t="str">
        <f t="shared" si="24"/>
        <v>No aceptable o aceptable con control específico</v>
      </c>
      <c r="AE20" s="175" t="s">
        <v>545</v>
      </c>
      <c r="AF20" s="175" t="s">
        <v>34</v>
      </c>
      <c r="AG20" s="175" t="s">
        <v>34</v>
      </c>
      <c r="AH20" s="175" t="s">
        <v>34</v>
      </c>
      <c r="AI20" s="187" t="s">
        <v>552</v>
      </c>
      <c r="AJ20" s="179" t="s">
        <v>34</v>
      </c>
      <c r="AK20" s="179" t="s">
        <v>35</v>
      </c>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row>
    <row r="21" spans="2:64" s="2" customFormat="1" ht="72.75" customHeight="1" x14ac:dyDescent="0.35">
      <c r="B21" s="264"/>
      <c r="C21" s="264"/>
      <c r="D21" s="264"/>
      <c r="E21" s="317"/>
      <c r="F21" s="270"/>
      <c r="G21" s="31" t="s">
        <v>42</v>
      </c>
      <c r="H21" s="242"/>
      <c r="I21" s="187" t="s">
        <v>313</v>
      </c>
      <c r="J21" s="187" t="s">
        <v>542</v>
      </c>
      <c r="K21" s="187" t="s">
        <v>315</v>
      </c>
      <c r="L21" s="195">
        <v>3</v>
      </c>
      <c r="M21" s="179">
        <v>2</v>
      </c>
      <c r="N21" s="195">
        <v>0</v>
      </c>
      <c r="O21" s="195">
        <f t="shared" si="0"/>
        <v>5</v>
      </c>
      <c r="P21" s="187" t="s">
        <v>318</v>
      </c>
      <c r="Q21" s="179">
        <v>8</v>
      </c>
      <c r="R21" s="196" t="s">
        <v>322</v>
      </c>
      <c r="S21" s="196" t="s">
        <v>323</v>
      </c>
      <c r="T21" s="196" t="s">
        <v>324</v>
      </c>
      <c r="U21" s="180">
        <v>2</v>
      </c>
      <c r="V21" s="180">
        <v>2</v>
      </c>
      <c r="W21" s="180">
        <f t="shared" si="1"/>
        <v>4</v>
      </c>
      <c r="X21" s="181" t="str">
        <f t="shared" si="2"/>
        <v>B</v>
      </c>
      <c r="Y21" s="184" t="str">
        <f t="shared" si="3"/>
        <v>Situación mejorable con exposición ocasional o esporádica, o situación sin anomalía destacable con cualquier nivel de exposición. No es esperable que se materialice el riesgo, aunque puede ser concebible.</v>
      </c>
      <c r="Z21" s="180">
        <v>25</v>
      </c>
      <c r="AA21" s="180">
        <f t="shared" si="4"/>
        <v>100</v>
      </c>
      <c r="AB21" s="183" t="str">
        <f t="shared" si="5"/>
        <v>III</v>
      </c>
      <c r="AC21" s="184" t="str">
        <f t="shared" si="6"/>
        <v>Mejorar si es posible. Sería conveniente justificar la intervención y su rentabilidad.</v>
      </c>
      <c r="AD21" s="184" t="str">
        <f t="shared" si="7"/>
        <v>Aceptable</v>
      </c>
      <c r="AE21" s="175" t="s">
        <v>545</v>
      </c>
      <c r="AF21" s="175" t="s">
        <v>34</v>
      </c>
      <c r="AG21" s="175" t="s">
        <v>34</v>
      </c>
      <c r="AH21" s="187" t="s">
        <v>325</v>
      </c>
      <c r="AI21" s="187" t="s">
        <v>326</v>
      </c>
      <c r="AJ21" s="179" t="s">
        <v>34</v>
      </c>
      <c r="AK21" s="179"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72.75" customHeight="1" x14ac:dyDescent="0.35">
      <c r="B22" s="264"/>
      <c r="C22" s="264"/>
      <c r="D22" s="264"/>
      <c r="E22" s="317"/>
      <c r="F22" s="270"/>
      <c r="G22" s="31" t="s">
        <v>42</v>
      </c>
      <c r="H22" s="240" t="s">
        <v>45</v>
      </c>
      <c r="I22" s="187" t="s">
        <v>65</v>
      </c>
      <c r="J22" s="187" t="s">
        <v>418</v>
      </c>
      <c r="K22" s="187" t="s">
        <v>66</v>
      </c>
      <c r="L22" s="195">
        <v>3</v>
      </c>
      <c r="M22" s="179">
        <v>2</v>
      </c>
      <c r="N22" s="195">
        <v>0</v>
      </c>
      <c r="O22" s="195">
        <f t="shared" si="0"/>
        <v>5</v>
      </c>
      <c r="P22" s="187" t="s">
        <v>412</v>
      </c>
      <c r="Q22" s="179">
        <v>8</v>
      </c>
      <c r="R22" s="175" t="s">
        <v>202</v>
      </c>
      <c r="S22" s="187" t="s">
        <v>413</v>
      </c>
      <c r="T22" s="175" t="s">
        <v>449</v>
      </c>
      <c r="U22" s="180">
        <v>2</v>
      </c>
      <c r="V22" s="180">
        <v>3</v>
      </c>
      <c r="W22" s="180">
        <f t="shared" ref="W22:W27" si="25">V22*U22</f>
        <v>6</v>
      </c>
      <c r="X22" s="181" t="str">
        <f t="shared" si="2"/>
        <v>M</v>
      </c>
      <c r="Y22" s="184" t="str">
        <f t="shared" si="3"/>
        <v>Situación deficiente con exposición esporádica, o bien situación mejorable con exposición continuada o frecuente. Es posible que suceda el daño alguna vez.</v>
      </c>
      <c r="Z22" s="180">
        <v>10</v>
      </c>
      <c r="AA22" s="180">
        <f t="shared" si="4"/>
        <v>60</v>
      </c>
      <c r="AB22" s="183" t="str">
        <f t="shared" si="5"/>
        <v>III</v>
      </c>
      <c r="AC22" s="184" t="str">
        <f t="shared" ref="AC22:AC27" si="26">+IF(AB22="I","Situación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84" t="str">
        <f t="shared" si="7"/>
        <v>Aceptable</v>
      </c>
      <c r="AE22" s="175" t="s">
        <v>67</v>
      </c>
      <c r="AF22" s="179" t="s">
        <v>34</v>
      </c>
      <c r="AG22" s="179" t="s">
        <v>34</v>
      </c>
      <c r="AH22" s="187" t="s">
        <v>414</v>
      </c>
      <c r="AI22" s="187" t="s">
        <v>415</v>
      </c>
      <c r="AJ22" s="179" t="s">
        <v>34</v>
      </c>
      <c r="AK22" s="179"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72.75" customHeight="1" x14ac:dyDescent="0.35">
      <c r="B23" s="264"/>
      <c r="C23" s="264"/>
      <c r="D23" s="264"/>
      <c r="E23" s="317"/>
      <c r="F23" s="270"/>
      <c r="G23" s="31" t="s">
        <v>42</v>
      </c>
      <c r="H23" s="244"/>
      <c r="I23" s="187" t="s">
        <v>99</v>
      </c>
      <c r="J23" s="187" t="s">
        <v>424</v>
      </c>
      <c r="K23" s="187" t="s">
        <v>400</v>
      </c>
      <c r="L23" s="195">
        <v>3</v>
      </c>
      <c r="M23" s="179">
        <v>2</v>
      </c>
      <c r="N23" s="195">
        <v>0</v>
      </c>
      <c r="O23" s="195">
        <f t="shared" ref="O23" si="27">SUM(L23:N23)</f>
        <v>5</v>
      </c>
      <c r="P23" s="187" t="s">
        <v>423</v>
      </c>
      <c r="Q23" s="179">
        <v>8</v>
      </c>
      <c r="R23" s="187" t="s">
        <v>202</v>
      </c>
      <c r="S23" s="175" t="s">
        <v>439</v>
      </c>
      <c r="T23" s="175" t="s">
        <v>446</v>
      </c>
      <c r="U23" s="180">
        <v>2</v>
      </c>
      <c r="V23" s="180">
        <v>3</v>
      </c>
      <c r="W23" s="180">
        <f t="shared" si="25"/>
        <v>6</v>
      </c>
      <c r="X23" s="181" t="str">
        <f t="shared" ref="X23" si="28">+IF(AND(U23*V23&gt;=24,U23*V23&lt;=40),"MA",IF(AND(U23*V23&gt;=10,U23*V23&lt;=20),"A",IF(AND(U23*V23&gt;=6,U23*V23&lt;=8),"M",IF(AND(U23*V23&gt;=0,U23*V23&lt;=4),"B",""))))</f>
        <v>M</v>
      </c>
      <c r="Y23" s="184" t="str">
        <f t="shared" ref="Y23" si="29">+IF(X23="MA","Situación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3" s="180">
        <v>11</v>
      </c>
      <c r="AA23" s="180">
        <f t="shared" ref="AA23" si="30">W23*Z23</f>
        <v>66</v>
      </c>
      <c r="AB23" s="183" t="str">
        <f t="shared" ref="AB23:AB26" si="31">+IF(AND(U23*V23*Z23&gt;=600,U23*V23*Z23&lt;=4000),"I",IF(AND(U23*V23*Z23&gt;=150,U23*V23*Z23&lt;=500),"II",IF(AND(U23*V23*Z23&gt;=40,U23*V23*Z23&lt;=120),"III",IF(AND(U23*V23*Z23&gt;=0,U23*V23*Z23&lt;=20),"IV",""))))</f>
        <v>III</v>
      </c>
      <c r="AC23" s="184" t="str">
        <f t="shared" si="26"/>
        <v>Mejorar si es posible. Sería conveniente justificar la intervención y su rentabilidad.</v>
      </c>
      <c r="AD23" s="184" t="str">
        <f t="shared" ref="AD23" si="32">+IF(AB23="I","No aceptable",IF(AB23="II","No aceptable o aceptable con control específico",IF(AB23="III","Aceptable",IF(AB23="IV","Aceptable",""))))</f>
        <v>Aceptable</v>
      </c>
      <c r="AE23" s="184" t="s">
        <v>67</v>
      </c>
      <c r="AF23" s="179" t="s">
        <v>34</v>
      </c>
      <c r="AG23" s="179" t="s">
        <v>34</v>
      </c>
      <c r="AH23" s="187" t="s">
        <v>190</v>
      </c>
      <c r="AI23" s="187" t="s">
        <v>447</v>
      </c>
      <c r="AJ23" s="179" t="s">
        <v>34</v>
      </c>
      <c r="AK23" s="179"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2" customFormat="1" ht="72.75" customHeight="1" x14ac:dyDescent="0.35">
      <c r="B24" s="264"/>
      <c r="C24" s="264"/>
      <c r="D24" s="264"/>
      <c r="E24" s="317"/>
      <c r="F24" s="270"/>
      <c r="G24" s="31" t="s">
        <v>33</v>
      </c>
      <c r="H24" s="244"/>
      <c r="I24" s="187" t="s">
        <v>65</v>
      </c>
      <c r="J24" s="187" t="s">
        <v>416</v>
      </c>
      <c r="K24" s="187" t="s">
        <v>400</v>
      </c>
      <c r="L24" s="195">
        <v>3</v>
      </c>
      <c r="M24" s="179">
        <v>2</v>
      </c>
      <c r="N24" s="195">
        <v>0</v>
      </c>
      <c r="O24" s="195">
        <f t="shared" si="0"/>
        <v>5</v>
      </c>
      <c r="P24" s="187" t="s">
        <v>417</v>
      </c>
      <c r="Q24" s="179">
        <v>1</v>
      </c>
      <c r="R24" s="187" t="s">
        <v>419</v>
      </c>
      <c r="S24" s="187" t="s">
        <v>644</v>
      </c>
      <c r="T24" s="175" t="s">
        <v>445</v>
      </c>
      <c r="U24" s="180">
        <v>6</v>
      </c>
      <c r="V24" s="180">
        <v>2</v>
      </c>
      <c r="W24" s="180">
        <f t="shared" si="25"/>
        <v>12</v>
      </c>
      <c r="X24" s="181" t="str">
        <f t="shared" si="2"/>
        <v>A</v>
      </c>
      <c r="Y24" s="184" t="str">
        <f t="shared" si="3"/>
        <v>Situación deficiente con exposición frecuente u ocasional, o bien situación muy deficiente con exposición ocasional o esporádica. La materialización de Riesgo es posible que suceda varias veces en la vida laboral</v>
      </c>
      <c r="Z24" s="180">
        <v>10</v>
      </c>
      <c r="AA24" s="180">
        <f t="shared" si="4"/>
        <v>120</v>
      </c>
      <c r="AB24" s="183" t="str">
        <f t="shared" si="31"/>
        <v>III</v>
      </c>
      <c r="AC24" s="184" t="str">
        <f t="shared" si="26"/>
        <v>Mejorar si es posible. Sería conveniente justificar la intervención y su rentabilidad.</v>
      </c>
      <c r="AD24" s="184" t="str">
        <f t="shared" si="7"/>
        <v>Aceptable</v>
      </c>
      <c r="AE24" s="175" t="s">
        <v>128</v>
      </c>
      <c r="AF24" s="175" t="s">
        <v>34</v>
      </c>
      <c r="AG24" s="175" t="s">
        <v>202</v>
      </c>
      <c r="AH24" s="187" t="s">
        <v>420</v>
      </c>
      <c r="AI24" s="187" t="s">
        <v>421</v>
      </c>
      <c r="AJ24" s="179" t="s">
        <v>34</v>
      </c>
      <c r="AK24" s="179"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2" customFormat="1" ht="72.75" customHeight="1" x14ac:dyDescent="0.35">
      <c r="B25" s="264"/>
      <c r="C25" s="264"/>
      <c r="D25" s="264"/>
      <c r="E25" s="317"/>
      <c r="F25" s="270"/>
      <c r="G25" s="31"/>
      <c r="H25" s="244"/>
      <c r="I25" s="187" t="s">
        <v>274</v>
      </c>
      <c r="J25" s="187" t="s">
        <v>407</v>
      </c>
      <c r="K25" s="187" t="s">
        <v>405</v>
      </c>
      <c r="L25" s="195">
        <v>3</v>
      </c>
      <c r="M25" s="179">
        <v>2</v>
      </c>
      <c r="N25" s="195">
        <v>0</v>
      </c>
      <c r="O25" s="195">
        <f t="shared" ref="O25" si="33">SUM(L25:N25)</f>
        <v>5</v>
      </c>
      <c r="P25" s="187" t="s">
        <v>406</v>
      </c>
      <c r="Q25" s="179">
        <v>2</v>
      </c>
      <c r="R25" s="175" t="s">
        <v>202</v>
      </c>
      <c r="S25" s="187" t="s">
        <v>452</v>
      </c>
      <c r="T25" s="175" t="s">
        <v>454</v>
      </c>
      <c r="U25" s="180">
        <v>6</v>
      </c>
      <c r="V25" s="180">
        <v>2</v>
      </c>
      <c r="W25" s="180">
        <f t="shared" si="25"/>
        <v>12</v>
      </c>
      <c r="X25" s="181" t="str">
        <f t="shared" ref="X25" si="34">+IF(AND(U25*V25&gt;=24,U25*V25&lt;=40),"MA",IF(AND(U25*V25&gt;=10,U25*V25&lt;=20),"A",IF(AND(U25*V25&gt;=6,U25*V25&lt;=8),"M",IF(AND(U25*V25&gt;=0,U25*V25&lt;=4),"B",""))))</f>
        <v>A</v>
      </c>
      <c r="Y25" s="184" t="str">
        <f t="shared" ref="Y25" si="35">+IF(X25="MA","Situación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5" s="180">
        <v>10</v>
      </c>
      <c r="AA25" s="180">
        <f t="shared" ref="AA25" si="36">W25*Z25</f>
        <v>120</v>
      </c>
      <c r="AB25" s="183" t="str">
        <f t="shared" si="31"/>
        <v>III</v>
      </c>
      <c r="AC25" s="184" t="str">
        <f t="shared" si="26"/>
        <v>Mejorar si es posible. Sería conveniente justificar la intervención y su rentabilidad.</v>
      </c>
      <c r="AD25" s="184" t="str">
        <f t="shared" ref="AD25" si="37">+IF(AB25="I","No aceptable",IF(AB25="II","No aceptable o aceptable con control específico",IF(AB25="III","Aceptable",IF(AB25="IV","Aceptable",""))))</f>
        <v>Aceptable</v>
      </c>
      <c r="AE25" s="175" t="s">
        <v>34</v>
      </c>
      <c r="AF25" s="175" t="s">
        <v>34</v>
      </c>
      <c r="AG25" s="175" t="s">
        <v>34</v>
      </c>
      <c r="AH25" s="187" t="s">
        <v>408</v>
      </c>
      <c r="AI25" s="175" t="s">
        <v>206</v>
      </c>
      <c r="AJ25" s="175" t="s">
        <v>34</v>
      </c>
      <c r="AK25" s="179"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s="2" customFormat="1" ht="72.75" customHeight="1" x14ac:dyDescent="0.35">
      <c r="B26" s="264"/>
      <c r="C26" s="264"/>
      <c r="D26" s="264"/>
      <c r="E26" s="317"/>
      <c r="F26" s="270"/>
      <c r="G26" s="31" t="s">
        <v>33</v>
      </c>
      <c r="H26" s="244"/>
      <c r="I26" s="187" t="s">
        <v>48</v>
      </c>
      <c r="J26" s="187" t="s">
        <v>437</v>
      </c>
      <c r="K26" s="187" t="s">
        <v>400</v>
      </c>
      <c r="L26" s="195">
        <v>3</v>
      </c>
      <c r="M26" s="179">
        <v>2</v>
      </c>
      <c r="N26" s="195">
        <v>0</v>
      </c>
      <c r="O26" s="195">
        <f t="shared" si="0"/>
        <v>5</v>
      </c>
      <c r="P26" s="187" t="s">
        <v>417</v>
      </c>
      <c r="Q26" s="179">
        <v>1</v>
      </c>
      <c r="R26" s="187" t="s">
        <v>202</v>
      </c>
      <c r="S26" s="175" t="s">
        <v>440</v>
      </c>
      <c r="T26" s="187" t="s">
        <v>450</v>
      </c>
      <c r="U26" s="198">
        <v>2</v>
      </c>
      <c r="V26" s="180">
        <v>1</v>
      </c>
      <c r="W26" s="180">
        <f t="shared" si="25"/>
        <v>2</v>
      </c>
      <c r="X26" s="181" t="str">
        <f t="shared" si="2"/>
        <v>B</v>
      </c>
      <c r="Y26" s="184" t="str">
        <f t="shared" si="3"/>
        <v>Situación mejorable con exposición ocasional o esporádica, o situación sin anomalía destacable con cualquier nivel de exposición. No es esperable que se materialice el riesgo, aunque puede ser concebible.</v>
      </c>
      <c r="Z26" s="180">
        <v>60</v>
      </c>
      <c r="AA26" s="180">
        <f t="shared" si="4"/>
        <v>120</v>
      </c>
      <c r="AB26" s="183" t="str">
        <f t="shared" si="31"/>
        <v>III</v>
      </c>
      <c r="AC26" s="184" t="str">
        <f t="shared" si="26"/>
        <v>Mejorar si es posible. Sería conveniente justificar la intervención y su rentabilidad.</v>
      </c>
      <c r="AD26" s="184" t="str">
        <f t="shared" si="7"/>
        <v>Aceptable</v>
      </c>
      <c r="AE26" s="184" t="s">
        <v>620</v>
      </c>
      <c r="AF26" s="175" t="s">
        <v>34</v>
      </c>
      <c r="AG26" s="175" t="s">
        <v>34</v>
      </c>
      <c r="AH26" s="187" t="s">
        <v>69</v>
      </c>
      <c r="AI26" s="187" t="s">
        <v>411</v>
      </c>
      <c r="AJ26" s="175" t="s">
        <v>34</v>
      </c>
      <c r="AK26" s="179" t="s">
        <v>35</v>
      </c>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s="2" customFormat="1" ht="72.75" customHeight="1" thickBot="1" x14ac:dyDescent="0.4">
      <c r="B27" s="265"/>
      <c r="C27" s="265"/>
      <c r="D27" s="265"/>
      <c r="E27" s="318"/>
      <c r="F27" s="280"/>
      <c r="G27" s="31" t="s">
        <v>33</v>
      </c>
      <c r="H27" s="187" t="s">
        <v>72</v>
      </c>
      <c r="I27" s="187" t="s">
        <v>398</v>
      </c>
      <c r="J27" s="187" t="s">
        <v>399</v>
      </c>
      <c r="K27" s="187" t="s">
        <v>400</v>
      </c>
      <c r="L27" s="195">
        <v>3</v>
      </c>
      <c r="M27" s="179">
        <v>2</v>
      </c>
      <c r="N27" s="195">
        <v>0</v>
      </c>
      <c r="O27" s="195">
        <f t="shared" si="0"/>
        <v>5</v>
      </c>
      <c r="P27" s="187" t="s">
        <v>401</v>
      </c>
      <c r="Q27" s="179">
        <v>8</v>
      </c>
      <c r="R27" s="187" t="s">
        <v>402</v>
      </c>
      <c r="S27" s="187" t="s">
        <v>403</v>
      </c>
      <c r="T27" s="175" t="s">
        <v>469</v>
      </c>
      <c r="U27" s="180">
        <v>1</v>
      </c>
      <c r="V27" s="180">
        <v>2</v>
      </c>
      <c r="W27" s="180">
        <f t="shared" si="25"/>
        <v>2</v>
      </c>
      <c r="X27" s="181" t="str">
        <f t="shared" si="2"/>
        <v>B</v>
      </c>
      <c r="Y27" s="184" t="str">
        <f t="shared" si="3"/>
        <v>Situación mejorable con exposición ocasional o esporádica, o situación sin anomalía destacable con cualquier nivel de exposición. No es esperable que se materialice el riesgo, aunque puede ser concebible.</v>
      </c>
      <c r="Z27" s="180">
        <v>10</v>
      </c>
      <c r="AA27" s="180">
        <f t="shared" si="4"/>
        <v>20</v>
      </c>
      <c r="AB27" s="183" t="str">
        <f t="shared" si="5"/>
        <v>IV</v>
      </c>
      <c r="AC27" s="184" t="str">
        <f t="shared" si="26"/>
        <v>Mantener las medidas de control existentes, pero se deberían considerar soluciones o mejoras y se deben hacer comprobaciones periódicas para asegurar que el riesgo aún es tolerable.</v>
      </c>
      <c r="AD27" s="184" t="str">
        <f t="shared" si="7"/>
        <v>Aceptable</v>
      </c>
      <c r="AE27" s="184" t="s">
        <v>623</v>
      </c>
      <c r="AF27" s="179" t="s">
        <v>34</v>
      </c>
      <c r="AG27" s="179" t="s">
        <v>34</v>
      </c>
      <c r="AH27" s="187" t="s">
        <v>73</v>
      </c>
      <c r="AI27" s="187" t="s">
        <v>404</v>
      </c>
      <c r="AJ27" s="179" t="s">
        <v>34</v>
      </c>
      <c r="AK27" s="179" t="s">
        <v>624</v>
      </c>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72.75" customHeight="1" x14ac:dyDescent="0.2">
      <c r="AI28" s="85"/>
    </row>
  </sheetData>
  <mergeCells count="45">
    <mergeCell ref="H22:H26"/>
    <mergeCell ref="B5:T5"/>
    <mergeCell ref="U5:AK5"/>
    <mergeCell ref="B7:T8"/>
    <mergeCell ref="U7:AC8"/>
    <mergeCell ref="AD7:AD8"/>
    <mergeCell ref="AE7:AK7"/>
    <mergeCell ref="AE8:AK8"/>
    <mergeCell ref="R9:T9"/>
    <mergeCell ref="B9:B10"/>
    <mergeCell ref="C9:C10"/>
    <mergeCell ref="D9:D10"/>
    <mergeCell ref="E9:E10"/>
    <mergeCell ref="F9:F10"/>
    <mergeCell ref="G9:G10"/>
    <mergeCell ref="AJ9:AJ10"/>
    <mergeCell ref="AK9:AK10"/>
    <mergeCell ref="B11:B27"/>
    <mergeCell ref="C11:C27"/>
    <mergeCell ref="D11:D27"/>
    <mergeCell ref="E11:E27"/>
    <mergeCell ref="F11:F27"/>
    <mergeCell ref="AA9:AA10"/>
    <mergeCell ref="AB9:AB10"/>
    <mergeCell ref="AC9:AC10"/>
    <mergeCell ref="X9:X10"/>
    <mergeCell ref="Y9:Y10"/>
    <mergeCell ref="Z9:Z10"/>
    <mergeCell ref="H9:J9"/>
    <mergeCell ref="K9:K10"/>
    <mergeCell ref="L9:O9"/>
    <mergeCell ref="H11:H12"/>
    <mergeCell ref="H18:H21"/>
    <mergeCell ref="AG9:AG10"/>
    <mergeCell ref="AH9:AH10"/>
    <mergeCell ref="AI9:AI10"/>
    <mergeCell ref="AD9:AD10"/>
    <mergeCell ref="AE9:AE10"/>
    <mergeCell ref="AF9:AF10"/>
    <mergeCell ref="U9:U10"/>
    <mergeCell ref="W9:W10"/>
    <mergeCell ref="P9:P10"/>
    <mergeCell ref="Q9:Q10"/>
    <mergeCell ref="V9:V10"/>
    <mergeCell ref="H14:H16"/>
  </mergeCells>
  <conditionalFormatting sqref="AB750:AF750 AE582:AF582 AE570:AF570 AE302:AF302 AE70:AF70 AE68:AF68 AE59:AF59 AE57:AE58 AE60:AE67 AE69 AE42:AF42 AE30:AF30 AE45:AF45 AE56:AF56 AE31:AE41 AE43:AE44 AE46:AE55 AB118:AF118 AB103:AF103 AB97:AF100 AB88:AF88 AB82:AF85 AB73:AF73 AB71:AE72 AB74:AE81 AB86:AE87 AB89:AE96 AB101:AE102 AB112:AF115 AB104:AE111 AB116:AE117 AB130:AF131 AB119:AE129 AB133:AF133 AB132:AE132 AB143:AF144 AB134:AE142 AB146:AF146 AB145:AE145 AB158:AF159 AB147:AE157 AB161:AF161 AB160:AE160 AB162:AE171 AF157 AF171:AF172 AE174:AF174 AE172:AE173 AE175:AE184 AF184 AE185:AF186 AE188:AF188 AE187 AE189:AE198 AF198 AE199:AF200 AE202:AF202 AE201 AE203:AE212 AF212 AE213:AF214 AE216:AF216 AE215 AE217:AE226 AF226 AB172:AD226 AB227:AF299 AE314:AF315 AE317:AF317 AE316 AE318:AE327 AF327 AB328:AF328 AE329:AF567 AE568:AE569 AE571:AE581 AB329:AD582 AB583:AF668 AB745:AF745 AB680:AF681 AB671:AF671 AB669:AE670 AB672:AE679 AB683:AF742 AB682:AE682 AB743:AE744 AB746:AE749 AB754:AF755 AB751:AE753 AB757:AF817 AB756:AE756 AB300:AE301 AE303:AE313 AB302:AD327 AE13 AB11:AD13 AB27:AD70 AE28:AE29 AB16:AD16 AB18:AD23">
    <cfRule type="cellIs" dxfId="1414" priority="160" stopIfTrue="1" operator="equal">
      <formula>"I"</formula>
    </cfRule>
    <cfRule type="cellIs" dxfId="1413" priority="161" stopIfTrue="1" operator="equal">
      <formula>"II"</formula>
    </cfRule>
    <cfRule type="cellIs" dxfId="1412" priority="162" stopIfTrue="1" operator="between">
      <formula>"III"</formula>
      <formula>"IV"</formula>
    </cfRule>
  </conditionalFormatting>
  <conditionalFormatting sqref="AD750:AF750 AE582:AF582 AE570:AF570 AD302:AF302 AD300:AE301 AD303:AE314 AD118:AF118 AD103:AF103 AD97:AF100 AD88:AF88 AD70:AF70 AD68:AF68 AD59:AF59 AD42:AF42 AD30:AF30 AD31:AE41 AD45:AF45 AD43:AE44 AD56:AF56 AD46:AE55 AD57:AE58 AD60:AE67 AD69:AE69 AD82:AF85 AD73:AF73 AD71:AE72 AD74:AE81 AD86:AE87 AD89:AE96 AD101:AE102 AD112:AF115 AD104:AE111 AD116:AE117 AD130:AF131 AD119:AE129 AD133:AF133 AD132:AE132 AD143:AF144 AD134:AE142 AD146:AF146 AD145:AE145 AD158:AF159 AD147:AE157 AD161:AF161 AD160:AE160 AD162:AE171 AF157 AF171:AF172 AE174:AF174 AE172:AE173 AE175:AE184 AF184 AE185:AF186 AE188:AF188 AE187 AE189:AE198 AF198 AE199:AF200 AE202:AF202 AE201 AE203:AE212 AF212 AE213:AF214 AE216:AF216 AE215 AE217:AE226 AF226 AD172:AD226 AD227:AF299 AF314:AF315 AE317:AF317 AE315:AE316 AE318:AE327 AF327 AD315:AD327 AD328:AF328 AE329:AF567 AE568:AE569 AE571:AE581 AD329:AD582 AD583:AF668 AD745:AF745 AD680:AF681 AD671:AF671 AD669:AE670 AD672:AE679 AD683:AF742 AD682:AE682 AD743:AE744 AD746:AE749 AD754:AF755 AD751:AE753 AD757:AF817 AD756:AE756 AD11:AD12 AD13:AE13 AD28:AE29 AD16 AD27 AD18:AD23">
    <cfRule type="cellIs" dxfId="1411" priority="158" stopIfTrue="1" operator="equal">
      <formula>"Aceptable"</formula>
    </cfRule>
    <cfRule type="cellIs" dxfId="1410" priority="159" stopIfTrue="1" operator="equal">
      <formula>"No aceptable"</formula>
    </cfRule>
  </conditionalFormatting>
  <conditionalFormatting sqref="AD11:AD13 AD27:AD817 AD16 AD18:AD23">
    <cfRule type="containsText" dxfId="1409" priority="153" stopIfTrue="1" operator="containsText" text="No aceptable o aceptable con control específico">
      <formula>NOT(ISERROR(SEARCH("No aceptable o aceptable con control específico",AD11)))</formula>
    </cfRule>
    <cfRule type="containsText" dxfId="1408" priority="156" stopIfTrue="1" operator="containsText" text="No aceptable">
      <formula>NOT(ISERROR(SEARCH("No aceptable",AD11)))</formula>
    </cfRule>
    <cfRule type="containsText" dxfId="1407" priority="157" stopIfTrue="1" operator="containsText" text="No Aceptable o aceptable con control específico">
      <formula>NOT(ISERROR(SEARCH("No Aceptable o aceptable con control específico",AD11)))</formula>
    </cfRule>
  </conditionalFormatting>
  <conditionalFormatting sqref="AD16">
    <cfRule type="containsText" dxfId="1406" priority="154" stopIfTrue="1" operator="containsText" text="No aceptable">
      <formula>NOT(ISERROR(SEARCH("No aceptable",AD16)))</formula>
    </cfRule>
    <cfRule type="containsText" dxfId="1405" priority="155" stopIfTrue="1" operator="containsText" text="No Aceptable o aceptable con control específico">
      <formula>NOT(ISERROR(SEARCH("No Aceptable o aceptable con control específico",AD16)))</formula>
    </cfRule>
  </conditionalFormatting>
  <conditionalFormatting sqref="AD24:AD25">
    <cfRule type="containsText" dxfId="1404" priority="145" stopIfTrue="1" operator="containsText" text="No aceptable o aceptable con control específico">
      <formula>NOT(ISERROR(SEARCH("No aceptable o aceptable con control específico",AD24)))</formula>
    </cfRule>
    <cfRule type="containsText" dxfId="1403" priority="146" stopIfTrue="1" operator="containsText" text="No aceptable">
      <formula>NOT(ISERROR(SEARCH("No aceptable",AD24)))</formula>
    </cfRule>
    <cfRule type="containsText" dxfId="1402" priority="147" stopIfTrue="1" operator="containsText" text="No Aceptable o aceptable con control específico">
      <formula>NOT(ISERROR(SEARCH("No Aceptable o aceptable con control específico",AD24)))</formula>
    </cfRule>
  </conditionalFormatting>
  <conditionalFormatting sqref="AD24:AD25">
    <cfRule type="cellIs" dxfId="1401" priority="148" stopIfTrue="1" operator="equal">
      <formula>"Aceptable"</formula>
    </cfRule>
    <cfRule type="cellIs" dxfId="1400" priority="149" stopIfTrue="1" operator="equal">
      <formula>"No aceptable"</formula>
    </cfRule>
  </conditionalFormatting>
  <conditionalFormatting sqref="AD26">
    <cfRule type="cellIs" dxfId="1399" priority="140" stopIfTrue="1" operator="equal">
      <formula>"Aceptable"</formula>
    </cfRule>
    <cfRule type="cellIs" dxfId="1398" priority="141" stopIfTrue="1" operator="equal">
      <formula>"No aceptable"</formula>
    </cfRule>
  </conditionalFormatting>
  <conditionalFormatting sqref="AD26">
    <cfRule type="containsText" dxfId="1397" priority="137" stopIfTrue="1" operator="containsText" text="No aceptable o aceptable con control específico">
      <formula>NOT(ISERROR(SEARCH("No aceptable o aceptable con control específico",AD26)))</formula>
    </cfRule>
    <cfRule type="containsText" dxfId="1396" priority="138" stopIfTrue="1" operator="containsText" text="No aceptable">
      <formula>NOT(ISERROR(SEARCH("No aceptable",AD26)))</formula>
    </cfRule>
    <cfRule type="containsText" dxfId="1395" priority="139" stopIfTrue="1" operator="containsText" text="No Aceptable o aceptable con control específico">
      <formula>NOT(ISERROR(SEARCH("No Aceptable o aceptable con control específico",AD26)))</formula>
    </cfRule>
  </conditionalFormatting>
  <conditionalFormatting sqref="AE14">
    <cfRule type="cellIs" dxfId="1394" priority="116" stopIfTrue="1" operator="equal">
      <formula>"I"</formula>
    </cfRule>
    <cfRule type="cellIs" dxfId="1393" priority="117" stopIfTrue="1" operator="equal">
      <formula>"II"</formula>
    </cfRule>
    <cfRule type="cellIs" dxfId="1392" priority="118" stopIfTrue="1" operator="between">
      <formula>"III"</formula>
      <formula>"IV"</formula>
    </cfRule>
  </conditionalFormatting>
  <conditionalFormatting sqref="AE14">
    <cfRule type="cellIs" dxfId="1391" priority="114" stopIfTrue="1" operator="equal">
      <formula>"Aceptable"</formula>
    </cfRule>
    <cfRule type="cellIs" dxfId="1390" priority="115" stopIfTrue="1" operator="equal">
      <formula>"No aceptable"</formula>
    </cfRule>
  </conditionalFormatting>
  <conditionalFormatting sqref="AB14:AD14">
    <cfRule type="cellIs" dxfId="1389" priority="111" stopIfTrue="1" operator="equal">
      <formula>"I"</formula>
    </cfRule>
    <cfRule type="cellIs" dxfId="1388" priority="112" stopIfTrue="1" operator="equal">
      <formula>"II"</formula>
    </cfRule>
    <cfRule type="cellIs" dxfId="1387" priority="113" stopIfTrue="1" operator="between">
      <formula>"III"</formula>
      <formula>"IV"</formula>
    </cfRule>
  </conditionalFormatting>
  <conditionalFormatting sqref="AD14">
    <cfRule type="cellIs" dxfId="1386" priority="109" stopIfTrue="1" operator="equal">
      <formula>"Aceptable"</formula>
    </cfRule>
    <cfRule type="cellIs" dxfId="1385" priority="110" stopIfTrue="1" operator="equal">
      <formula>"No aceptable"</formula>
    </cfRule>
  </conditionalFormatting>
  <conditionalFormatting sqref="AD14">
    <cfRule type="containsText" dxfId="1384" priority="104" stopIfTrue="1" operator="containsText" text="No aceptable o aceptable con control específico">
      <formula>NOT(ISERROR(SEARCH("No aceptable o aceptable con control específico",AD14)))</formula>
    </cfRule>
    <cfRule type="containsText" dxfId="1383" priority="107" stopIfTrue="1" operator="containsText" text="No aceptable">
      <formula>NOT(ISERROR(SEARCH("No aceptable",AD14)))</formula>
    </cfRule>
    <cfRule type="containsText" dxfId="1382" priority="108" stopIfTrue="1" operator="containsText" text="No Aceptable o aceptable con control específico">
      <formula>NOT(ISERROR(SEARCH("No Aceptable o aceptable con control específico",AD14)))</formula>
    </cfRule>
  </conditionalFormatting>
  <conditionalFormatting sqref="AD14">
    <cfRule type="containsText" dxfId="1381" priority="105" stopIfTrue="1" operator="containsText" text="No aceptable">
      <formula>NOT(ISERROR(SEARCH("No aceptable",AD14)))</formula>
    </cfRule>
    <cfRule type="containsText" dxfId="1380" priority="106" stopIfTrue="1" operator="containsText" text="No Aceptable o aceptable con control específico">
      <formula>NOT(ISERROR(SEARCH("No Aceptable o aceptable con control específico",AD14)))</formula>
    </cfRule>
  </conditionalFormatting>
  <conditionalFormatting sqref="AE12">
    <cfRule type="cellIs" dxfId="1379" priority="102" stopIfTrue="1" operator="equal">
      <formula>"Aceptable"</formula>
    </cfRule>
    <cfRule type="cellIs" dxfId="1378" priority="103" stopIfTrue="1" operator="equal">
      <formula>"No aceptable"</formula>
    </cfRule>
  </conditionalFormatting>
  <conditionalFormatting sqref="AE11">
    <cfRule type="cellIs" dxfId="1377" priority="99" stopIfTrue="1" operator="equal">
      <formula>"I"</formula>
    </cfRule>
    <cfRule type="cellIs" dxfId="1376" priority="100" stopIfTrue="1" operator="equal">
      <formula>"II"</formula>
    </cfRule>
    <cfRule type="cellIs" dxfId="1375" priority="101" stopIfTrue="1" operator="between">
      <formula>"III"</formula>
      <formula>"IV"</formula>
    </cfRule>
  </conditionalFormatting>
  <conditionalFormatting sqref="AE11">
    <cfRule type="cellIs" dxfId="1374" priority="97" stopIfTrue="1" operator="equal">
      <formula>"Aceptable"</formula>
    </cfRule>
    <cfRule type="cellIs" dxfId="1373" priority="98" stopIfTrue="1" operator="equal">
      <formula>"No aceptable"</formula>
    </cfRule>
  </conditionalFormatting>
  <conditionalFormatting sqref="AE22">
    <cfRule type="cellIs" dxfId="1372" priority="94" stopIfTrue="1" operator="equal">
      <formula>"I"</formula>
    </cfRule>
    <cfRule type="cellIs" dxfId="1371" priority="95" stopIfTrue="1" operator="equal">
      <formula>"II"</formula>
    </cfRule>
    <cfRule type="cellIs" dxfId="1370" priority="96" stopIfTrue="1" operator="between">
      <formula>"III"</formula>
      <formula>"IV"</formula>
    </cfRule>
  </conditionalFormatting>
  <conditionalFormatting sqref="AE22">
    <cfRule type="cellIs" dxfId="1369" priority="92" stopIfTrue="1" operator="equal">
      <formula>"Aceptable"</formula>
    </cfRule>
    <cfRule type="cellIs" dxfId="1368" priority="93" stopIfTrue="1" operator="equal">
      <formula>"No aceptable"</formula>
    </cfRule>
  </conditionalFormatting>
  <conditionalFormatting sqref="AE24">
    <cfRule type="cellIs" dxfId="1367" priority="90" stopIfTrue="1" operator="equal">
      <formula>"Aceptable"</formula>
    </cfRule>
    <cfRule type="cellIs" dxfId="1366" priority="91" stopIfTrue="1" operator="equal">
      <formula>"No aceptable"</formula>
    </cfRule>
  </conditionalFormatting>
  <conditionalFormatting sqref="AE23">
    <cfRule type="cellIs" dxfId="1365" priority="82" stopIfTrue="1" operator="equal">
      <formula>"I"</formula>
    </cfRule>
    <cfRule type="cellIs" dxfId="1364" priority="83" stopIfTrue="1" operator="equal">
      <formula>"II"</formula>
    </cfRule>
    <cfRule type="cellIs" dxfId="1363" priority="84" stopIfTrue="1" operator="between">
      <formula>"III"</formula>
      <formula>"IV"</formula>
    </cfRule>
  </conditionalFormatting>
  <conditionalFormatting sqref="AE23">
    <cfRule type="cellIs" dxfId="1362" priority="80" stopIfTrue="1" operator="equal">
      <formula>"Aceptable"</formula>
    </cfRule>
    <cfRule type="cellIs" dxfId="1361" priority="81" stopIfTrue="1" operator="equal">
      <formula>"No aceptable"</formula>
    </cfRule>
  </conditionalFormatting>
  <conditionalFormatting sqref="AE25">
    <cfRule type="cellIs" dxfId="1360" priority="77" stopIfTrue="1" operator="equal">
      <formula>"I"</formula>
    </cfRule>
    <cfRule type="cellIs" dxfId="1359" priority="78" stopIfTrue="1" operator="equal">
      <formula>"II"</formula>
    </cfRule>
    <cfRule type="cellIs" dxfId="1358" priority="79" stopIfTrue="1" operator="between">
      <formula>"III"</formula>
      <formula>"IV"</formula>
    </cfRule>
  </conditionalFormatting>
  <conditionalFormatting sqref="AE25">
    <cfRule type="cellIs" dxfId="1357" priority="75" stopIfTrue="1" operator="equal">
      <formula>"Aceptable"</formula>
    </cfRule>
    <cfRule type="cellIs" dxfId="1356" priority="76" stopIfTrue="1" operator="equal">
      <formula>"No aceptable"</formula>
    </cfRule>
  </conditionalFormatting>
  <conditionalFormatting sqref="AE18">
    <cfRule type="cellIs" dxfId="1355" priority="62" stopIfTrue="1" operator="equal">
      <formula>"I"</formula>
    </cfRule>
    <cfRule type="cellIs" dxfId="1354" priority="63" stopIfTrue="1" operator="equal">
      <formula>"II"</formula>
    </cfRule>
    <cfRule type="cellIs" dxfId="1353" priority="64" stopIfTrue="1" operator="between">
      <formula>"III"</formula>
      <formula>"IV"</formula>
    </cfRule>
  </conditionalFormatting>
  <conditionalFormatting sqref="AE18">
    <cfRule type="cellIs" dxfId="1352" priority="60" stopIfTrue="1" operator="equal">
      <formula>"Aceptable"</formula>
    </cfRule>
    <cfRule type="cellIs" dxfId="1351" priority="61" stopIfTrue="1" operator="equal">
      <formula>"No aceptable"</formula>
    </cfRule>
  </conditionalFormatting>
  <conditionalFormatting sqref="AE21">
    <cfRule type="cellIs" dxfId="1350" priority="57" stopIfTrue="1" operator="equal">
      <formula>"I"</formula>
    </cfRule>
    <cfRule type="cellIs" dxfId="1349" priority="58" stopIfTrue="1" operator="equal">
      <formula>"II"</formula>
    </cfRule>
    <cfRule type="cellIs" dxfId="1348" priority="59" stopIfTrue="1" operator="between">
      <formula>"III"</formula>
      <formula>"IV"</formula>
    </cfRule>
  </conditionalFormatting>
  <conditionalFormatting sqref="AE21">
    <cfRule type="cellIs" dxfId="1347" priority="55" stopIfTrue="1" operator="equal">
      <formula>"Aceptable"</formula>
    </cfRule>
    <cfRule type="cellIs" dxfId="1346" priority="56" stopIfTrue="1" operator="equal">
      <formula>"No aceptable"</formula>
    </cfRule>
  </conditionalFormatting>
  <conditionalFormatting sqref="AE19">
    <cfRule type="cellIs" dxfId="1345" priority="52" stopIfTrue="1" operator="equal">
      <formula>"I"</formula>
    </cfRule>
    <cfRule type="cellIs" dxfId="1344" priority="53" stopIfTrue="1" operator="equal">
      <formula>"II"</formula>
    </cfRule>
    <cfRule type="cellIs" dxfId="1343" priority="54" stopIfTrue="1" operator="between">
      <formula>"III"</formula>
      <formula>"IV"</formula>
    </cfRule>
  </conditionalFormatting>
  <conditionalFormatting sqref="AE19">
    <cfRule type="cellIs" dxfId="1342" priority="50" stopIfTrue="1" operator="equal">
      <formula>"Aceptable"</formula>
    </cfRule>
    <cfRule type="cellIs" dxfId="1341" priority="51" stopIfTrue="1" operator="equal">
      <formula>"No aceptable"</formula>
    </cfRule>
  </conditionalFormatting>
  <conditionalFormatting sqref="AE20">
    <cfRule type="cellIs" dxfId="1340" priority="47" stopIfTrue="1" operator="equal">
      <formula>"I"</formula>
    </cfRule>
    <cfRule type="cellIs" dxfId="1339" priority="48" stopIfTrue="1" operator="equal">
      <formula>"II"</formula>
    </cfRule>
    <cfRule type="cellIs" dxfId="1338" priority="49" stopIfTrue="1" operator="between">
      <formula>"III"</formula>
      <formula>"IV"</formula>
    </cfRule>
  </conditionalFormatting>
  <conditionalFormatting sqref="AE20">
    <cfRule type="cellIs" dxfId="1337" priority="45" stopIfTrue="1" operator="equal">
      <formula>"Aceptable"</formula>
    </cfRule>
    <cfRule type="cellIs" dxfId="1336" priority="46" stopIfTrue="1" operator="equal">
      <formula>"No aceptable"</formula>
    </cfRule>
  </conditionalFormatting>
  <conditionalFormatting sqref="AB17:AD17">
    <cfRule type="cellIs" dxfId="1335" priority="42" stopIfTrue="1" operator="equal">
      <formula>"I"</formula>
    </cfRule>
    <cfRule type="cellIs" dxfId="1334" priority="43" stopIfTrue="1" operator="equal">
      <formula>"II"</formula>
    </cfRule>
    <cfRule type="cellIs" dxfId="1333" priority="44" stopIfTrue="1" operator="between">
      <formula>"III"</formula>
      <formula>"IV"</formula>
    </cfRule>
  </conditionalFormatting>
  <conditionalFormatting sqref="AD17">
    <cfRule type="cellIs" dxfId="1332" priority="40" stopIfTrue="1" operator="equal">
      <formula>"Aceptable"</formula>
    </cfRule>
    <cfRule type="cellIs" dxfId="1331" priority="41" stopIfTrue="1" operator="equal">
      <formula>"No aceptable"</formula>
    </cfRule>
  </conditionalFormatting>
  <conditionalFormatting sqref="AD17">
    <cfRule type="containsText" dxfId="1330" priority="37" stopIfTrue="1" operator="containsText" text="No aceptable o aceptable con control específico">
      <formula>NOT(ISERROR(SEARCH("No aceptable o aceptable con control específico",AD17)))</formula>
    </cfRule>
    <cfRule type="containsText" dxfId="1329" priority="38" stopIfTrue="1" operator="containsText" text="No aceptable">
      <formula>NOT(ISERROR(SEARCH("No aceptable",AD17)))</formula>
    </cfRule>
    <cfRule type="containsText" dxfId="1328" priority="39" stopIfTrue="1" operator="containsText" text="No Aceptable o aceptable con control específico">
      <formula>NOT(ISERROR(SEARCH("No Aceptable o aceptable con control específico",AD17)))</formula>
    </cfRule>
  </conditionalFormatting>
  <conditionalFormatting sqref="AB24:AB26">
    <cfRule type="cellIs" dxfId="1327" priority="34" stopIfTrue="1" operator="equal">
      <formula>"I"</formula>
    </cfRule>
    <cfRule type="cellIs" dxfId="1326" priority="35" stopIfTrue="1" operator="equal">
      <formula>"II"</formula>
    </cfRule>
    <cfRule type="cellIs" dxfId="1325" priority="36" stopIfTrue="1" operator="between">
      <formula>"III"</formula>
      <formula>"IV"</formula>
    </cfRule>
  </conditionalFormatting>
  <conditionalFormatting sqref="AB15:AC15">
    <cfRule type="cellIs" dxfId="1324" priority="31" stopIfTrue="1" operator="equal">
      <formula>"I"</formula>
    </cfRule>
    <cfRule type="cellIs" dxfId="1323" priority="32" stopIfTrue="1" operator="equal">
      <formula>"II"</formula>
    </cfRule>
    <cfRule type="cellIs" dxfId="1322" priority="33" stopIfTrue="1" operator="between">
      <formula>"III"</formula>
      <formula>"IV"</formula>
    </cfRule>
  </conditionalFormatting>
  <conditionalFormatting sqref="AD15">
    <cfRule type="cellIs" dxfId="1321" priority="28" stopIfTrue="1" operator="equal">
      <formula>"I"</formula>
    </cfRule>
    <cfRule type="cellIs" dxfId="1320" priority="29" stopIfTrue="1" operator="equal">
      <formula>"II"</formula>
    </cfRule>
    <cfRule type="cellIs" dxfId="1319" priority="30" stopIfTrue="1" operator="between">
      <formula>"III"</formula>
      <formula>"IV"</formula>
    </cfRule>
  </conditionalFormatting>
  <conditionalFormatting sqref="AD15">
    <cfRule type="cellIs" dxfId="1318" priority="26" stopIfTrue="1" operator="equal">
      <formula>"Aceptable"</formula>
    </cfRule>
    <cfRule type="cellIs" dxfId="1317" priority="27" stopIfTrue="1" operator="equal">
      <formula>"No aceptable"</formula>
    </cfRule>
  </conditionalFormatting>
  <conditionalFormatting sqref="AD15">
    <cfRule type="containsText" dxfId="1316" priority="23" stopIfTrue="1" operator="containsText" text="No aceptable o aceptable con control específico">
      <formula>NOT(ISERROR(SEARCH("No aceptable o aceptable con control específico",AD15)))</formula>
    </cfRule>
    <cfRule type="containsText" dxfId="1315" priority="24" stopIfTrue="1" operator="containsText" text="No aceptable">
      <formula>NOT(ISERROR(SEARCH("No aceptable",AD15)))</formula>
    </cfRule>
    <cfRule type="containsText" dxfId="1314" priority="25" stopIfTrue="1" operator="containsText" text="No Aceptable o aceptable con control específico">
      <formula>NOT(ISERROR(SEARCH("No Aceptable o aceptable con control específico",AD15)))</formula>
    </cfRule>
  </conditionalFormatting>
  <conditionalFormatting sqref="AD15">
    <cfRule type="containsText" dxfId="1313" priority="21" stopIfTrue="1" operator="containsText" text="No aceptable">
      <formula>NOT(ISERROR(SEARCH("No aceptable",AD15)))</formula>
    </cfRule>
    <cfRule type="containsText" dxfId="1312" priority="22" stopIfTrue="1" operator="containsText" text="No Aceptable o aceptable con control específico">
      <formula>NOT(ISERROR(SEARCH("No Aceptable o aceptable con control específico",AD15)))</formula>
    </cfRule>
  </conditionalFormatting>
  <conditionalFormatting sqref="AE26">
    <cfRule type="cellIs" dxfId="1311" priority="8" stopIfTrue="1" operator="equal">
      <formula>"I"</formula>
    </cfRule>
    <cfRule type="cellIs" dxfId="1310" priority="9" stopIfTrue="1" operator="equal">
      <formula>"II"</formula>
    </cfRule>
    <cfRule type="cellIs" dxfId="1309" priority="10" stopIfTrue="1" operator="between">
      <formula>"III"</formula>
      <formula>"IV"</formula>
    </cfRule>
  </conditionalFormatting>
  <conditionalFormatting sqref="AE26">
    <cfRule type="cellIs" dxfId="1308" priority="6" stopIfTrue="1" operator="equal">
      <formula>"Aceptable"</formula>
    </cfRule>
    <cfRule type="cellIs" dxfId="1307" priority="7" stopIfTrue="1" operator="equal">
      <formula>"No aceptable"</formula>
    </cfRule>
  </conditionalFormatting>
  <conditionalFormatting sqref="AE17">
    <cfRule type="cellIs" dxfId="1306" priority="13" stopIfTrue="1" operator="equal">
      <formula>"I"</formula>
    </cfRule>
    <cfRule type="cellIs" dxfId="1305" priority="14" stopIfTrue="1" operator="equal">
      <formula>"II"</formula>
    </cfRule>
    <cfRule type="cellIs" dxfId="1304" priority="15" stopIfTrue="1" operator="between">
      <formula>"III"</formula>
      <formula>"IV"</formula>
    </cfRule>
  </conditionalFormatting>
  <conditionalFormatting sqref="AE17">
    <cfRule type="cellIs" dxfId="1303" priority="11" stopIfTrue="1" operator="equal">
      <formula>"Aceptable"</formula>
    </cfRule>
    <cfRule type="cellIs" dxfId="1302" priority="12" stopIfTrue="1" operator="equal">
      <formula>"No aceptable"</formula>
    </cfRule>
  </conditionalFormatting>
  <conditionalFormatting sqref="AE27">
    <cfRule type="cellIs" dxfId="1301" priority="3" stopIfTrue="1" operator="equal">
      <formula>"I"</formula>
    </cfRule>
    <cfRule type="cellIs" dxfId="1300" priority="4" stopIfTrue="1" operator="equal">
      <formula>"II"</formula>
    </cfRule>
    <cfRule type="cellIs" dxfId="1299" priority="5" stopIfTrue="1" operator="between">
      <formula>"III"</formula>
      <formula>"IV"</formula>
    </cfRule>
  </conditionalFormatting>
  <conditionalFormatting sqref="AE27">
    <cfRule type="cellIs" dxfId="1298" priority="1" stopIfTrue="1" operator="equal">
      <formula>"Aceptable"</formula>
    </cfRule>
    <cfRule type="cellIs" dxfId="1297"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24:Z26 Z17 Z15" xr:uid="{00000000-0002-0000-1700-000000000000}">
      <formula1>"100,60,25,10"</formula1>
    </dataValidation>
    <dataValidation type="list" allowBlank="1" showInputMessage="1" prompt="4 = Continua_x000a_3 = Frecuente_x000a_2 = Ocasional_x000a_1 = Esporádica" sqref="V24:V26 V17 V15" xr:uid="{00000000-0002-0000-1700-000001000000}">
      <formula1>"4, 3, 2, 1"</formula1>
    </dataValidation>
    <dataValidation type="list" allowBlank="1" showInputMessage="1" showErrorMessage="1" prompt="10 = Muy Alto_x000a_6 = Alto_x000a_2 = Medio_x000a_0 = Bajo" sqref="U24:U26 U17 U15" xr:uid="{00000000-0002-0000-1700-000002000000}">
      <formula1>"10, 6, 2, 0, "</formula1>
    </dataValidation>
    <dataValidation allowBlank="1" sqref="AA24:AA26 AA17 AA15" xr:uid="{00000000-0002-0000-1700-000003000000}"/>
  </dataValidations>
  <pageMargins left="0.7" right="0.7" top="0.75" bottom="0.75" header="0.3" footer="0.3"/>
  <pageSetup orientation="portrait" horizontalDpi="4294967294" vertic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B1:BL29"/>
  <sheetViews>
    <sheetView topLeftCell="R16" zoomScale="124" zoomScaleNormal="124" workbookViewId="0">
      <selection activeCell="Y17" sqref="Y17"/>
    </sheetView>
  </sheetViews>
  <sheetFormatPr baseColWidth="10" defaultRowHeight="54.75" customHeight="1" x14ac:dyDescent="0.2"/>
  <cols>
    <col min="1" max="1" width="1.85546875" customWidth="1"/>
    <col min="2" max="2" width="5.7109375" customWidth="1"/>
    <col min="3" max="3" width="7.5703125" customWidth="1"/>
    <col min="4" max="4" width="5.85546875" customWidth="1"/>
    <col min="5" max="5" width="6.7109375" customWidth="1"/>
    <col min="6" max="6" width="16.85546875" customWidth="1"/>
    <col min="7" max="7" width="8.28515625" customWidth="1"/>
    <col min="8" max="8" width="11.85546875" customWidth="1"/>
    <col min="9" max="9" width="12.28515625" customWidth="1"/>
    <col min="10" max="10" width="13.42578125" customWidth="1"/>
    <col min="11" max="11" width="12.7109375" customWidth="1"/>
    <col min="12" max="15" width="5.140625" customWidth="1"/>
    <col min="16" max="16" width="13.42578125"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4.7109375" customWidth="1"/>
    <col min="26" max="26" width="7.7109375" customWidth="1"/>
    <col min="27" max="27" width="8.140625" customWidth="1"/>
    <col min="28" max="28" width="7.28515625" customWidth="1"/>
    <col min="29" max="29" width="12" customWidth="1"/>
    <col min="30" max="30" width="12.7109375" customWidth="1"/>
    <col min="31" max="31" width="12.28515625" customWidth="1"/>
    <col min="32" max="32" width="9.85546875" customWidth="1"/>
    <col min="33" max="33" width="10.28515625" customWidth="1"/>
    <col min="34" max="34" width="11.28515625" customWidth="1"/>
    <col min="35" max="35" width="14.140625" customWidth="1"/>
    <col min="36" max="36" width="12.28515625" customWidth="1"/>
    <col min="37" max="37" width="19.28515625" customWidth="1"/>
  </cols>
  <sheetData>
    <row r="1" spans="2:64" ht="30.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30.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30.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30.7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18.75" customHeight="1" x14ac:dyDescent="0.3">
      <c r="E6" s="113"/>
      <c r="H6" s="114"/>
      <c r="AF6" s="113"/>
      <c r="AG6" s="113"/>
      <c r="AH6" s="113"/>
      <c r="AJ6" s="114"/>
    </row>
    <row r="7" spans="2: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90" customHeight="1" x14ac:dyDescent="0.35">
      <c r="B11" s="264" t="s">
        <v>135</v>
      </c>
      <c r="C11" s="264" t="s">
        <v>142</v>
      </c>
      <c r="D11" s="264" t="s">
        <v>171</v>
      </c>
      <c r="E11" s="317" t="s">
        <v>143</v>
      </c>
      <c r="F11" s="270" t="s">
        <v>144</v>
      </c>
      <c r="G11" s="80" t="s">
        <v>42</v>
      </c>
      <c r="H11" s="307" t="s">
        <v>305</v>
      </c>
      <c r="I11" s="158" t="s">
        <v>46</v>
      </c>
      <c r="J11" s="159" t="s">
        <v>354</v>
      </c>
      <c r="K11" s="159" t="s">
        <v>355</v>
      </c>
      <c r="L11" s="172">
        <v>2</v>
      </c>
      <c r="M11" s="172">
        <v>12</v>
      </c>
      <c r="N11" s="172">
        <v>0</v>
      </c>
      <c r="O11" s="172">
        <f t="shared" ref="O11:O26" si="0">SUM(L11:N11)</f>
        <v>14</v>
      </c>
      <c r="P11" s="159" t="s">
        <v>356</v>
      </c>
      <c r="Q11" s="161">
        <v>8</v>
      </c>
      <c r="R11" s="159" t="s">
        <v>603</v>
      </c>
      <c r="S11" s="159" t="s">
        <v>358</v>
      </c>
      <c r="T11" s="159" t="s">
        <v>357</v>
      </c>
      <c r="U11" s="162">
        <v>2</v>
      </c>
      <c r="V11" s="162">
        <v>4</v>
      </c>
      <c r="W11" s="162">
        <f t="shared" ref="W11:W26" si="1">V11*U11</f>
        <v>8</v>
      </c>
      <c r="X11" s="163" t="str">
        <f t="shared" ref="X11:X26" si="2">+IF(AND(U11*V11&gt;=24,U11*V11&lt;=40),"MA",IF(AND(U11*V11&gt;=10,U11*V11&lt;=20),"A",IF(AND(U11*V11&gt;=6,U11*V11&lt;=8),"M",IF(AND(U11*V11&gt;=0,U11*V11&lt;=4),"B",""))))</f>
        <v>M</v>
      </c>
      <c r="Y11" s="166" t="str">
        <f t="shared" ref="Y11:Y26"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 t="shared" ref="AA11:AA26" si="4">W11*Z11</f>
        <v>80</v>
      </c>
      <c r="AB11" s="165" t="str">
        <f t="shared" ref="AB11:AB26" si="5">+IF(AND(U11*V11*Z11&gt;=600,U11*V11*Z11&lt;=4000),"I",IF(AND(U11*V11*Z11&gt;=150,U11*V11*Z11&lt;=500),"II",IF(AND(U11*V11*Z11&gt;=40,U11*V11*Z11&lt;=120),"III",IF(AND(U11*V11*Z11&gt;=0,U11*V11*Z11&lt;=20),"IV",""))))</f>
        <v>III</v>
      </c>
      <c r="AC11" s="166" t="str">
        <f t="shared" ref="AC11:AC26"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 t="shared" ref="AD11:AD26" si="7">+IF(AB11="I","No aceptable",IF(AB11="II","No aceptable o aceptable con control específico",IF(AB11="III","Aceptable",IF(AB11="IV","Aceptable",""))))</f>
        <v>Aceptable</v>
      </c>
      <c r="AE11" s="158" t="s">
        <v>56</v>
      </c>
      <c r="AF11" s="161" t="s">
        <v>34</v>
      </c>
      <c r="AG11" s="161" t="s">
        <v>34</v>
      </c>
      <c r="AH11" s="161" t="s">
        <v>363</v>
      </c>
      <c r="AI11" s="158" t="s">
        <v>359</v>
      </c>
      <c r="AJ11" s="161" t="s">
        <v>34</v>
      </c>
      <c r="AK11" s="161"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90" customHeight="1" x14ac:dyDescent="0.35">
      <c r="B12" s="264"/>
      <c r="C12" s="264"/>
      <c r="D12" s="264"/>
      <c r="E12" s="317"/>
      <c r="F12" s="270"/>
      <c r="G12" s="104" t="s">
        <v>42</v>
      </c>
      <c r="H12" s="307"/>
      <c r="I12" s="158" t="s">
        <v>120</v>
      </c>
      <c r="J12" s="159" t="s">
        <v>360</v>
      </c>
      <c r="K12" s="168" t="s">
        <v>361</v>
      </c>
      <c r="L12" s="172">
        <v>2</v>
      </c>
      <c r="M12" s="172">
        <v>12</v>
      </c>
      <c r="N12" s="172">
        <v>0</v>
      </c>
      <c r="O12" s="172">
        <f t="shared" ref="O12" si="8">SUM(L12:N12)</f>
        <v>14</v>
      </c>
      <c r="P12" s="159" t="s">
        <v>356</v>
      </c>
      <c r="Q12" s="161">
        <v>8</v>
      </c>
      <c r="R12" s="168" t="s">
        <v>604</v>
      </c>
      <c r="S12" s="168" t="s">
        <v>358</v>
      </c>
      <c r="T12" s="168" t="s">
        <v>357</v>
      </c>
      <c r="U12" s="162">
        <v>2</v>
      </c>
      <c r="V12" s="162">
        <v>4</v>
      </c>
      <c r="W12" s="162">
        <f t="shared" ref="W12" si="9">V12*U12</f>
        <v>8</v>
      </c>
      <c r="X12" s="163" t="str">
        <f t="shared" ref="X12" si="10">+IF(AND(U12*V12&gt;=24,U12*V12&lt;=40),"MA",IF(AND(U12*V12&gt;=10,U12*V12&lt;=20),"A",IF(AND(U12*V12&gt;=6,U12*V12&lt;=8),"M",IF(AND(U12*V12&gt;=0,U12*V12&lt;=4),"B",""))))</f>
        <v>M</v>
      </c>
      <c r="Y12" s="166" t="str">
        <f t="shared" ref="Y12" si="11">+IF(X12="MA","Situación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11</v>
      </c>
      <c r="AA12" s="162">
        <f t="shared" ref="AA12" si="12">W12*Z12</f>
        <v>88</v>
      </c>
      <c r="AB12" s="165" t="str">
        <f t="shared" ref="AB12" si="13">+IF(AND(U12*V12*Z12&gt;=600,U12*V12*Z12&lt;=4000),"I",IF(AND(U12*V12*Z12&gt;=150,U12*V12*Z12&lt;=500),"II",IF(AND(U12*V12*Z12&gt;=40,U12*V12*Z12&lt;=120),"III",IF(AND(U12*V12*Z12&gt;=0,U12*V12*Z12&lt;=20),"IV",""))))</f>
        <v>III</v>
      </c>
      <c r="AC12" s="166" t="str">
        <f t="shared" ref="AC12" si="14">+IF(AB12="I","Situación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 t="shared" ref="AD12" si="15">+IF(AB12="I","No aceptable",IF(AB12="II","No aceptable o aceptable con control específico",IF(AB12="III","Aceptable",IF(AB12="IV","Aceptable",""))))</f>
        <v>Aceptable</v>
      </c>
      <c r="AE12" s="158" t="s">
        <v>121</v>
      </c>
      <c r="AF12" s="161" t="s">
        <v>34</v>
      </c>
      <c r="AG12" s="161" t="s">
        <v>34</v>
      </c>
      <c r="AH12" s="161" t="s">
        <v>364</v>
      </c>
      <c r="AI12" s="158" t="s">
        <v>359</v>
      </c>
      <c r="AJ12" s="161" t="s">
        <v>34</v>
      </c>
      <c r="AK12" s="161"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90" customHeight="1" x14ac:dyDescent="0.35">
      <c r="B13" s="264"/>
      <c r="C13" s="264"/>
      <c r="D13" s="264"/>
      <c r="E13" s="317"/>
      <c r="F13" s="270"/>
      <c r="G13" s="103" t="s">
        <v>42</v>
      </c>
      <c r="H13" s="307" t="s">
        <v>44</v>
      </c>
      <c r="I13" s="158" t="s">
        <v>333</v>
      </c>
      <c r="J13" s="158" t="s">
        <v>334</v>
      </c>
      <c r="K13" s="158" t="s">
        <v>335</v>
      </c>
      <c r="L13" s="172">
        <v>2</v>
      </c>
      <c r="M13" s="172">
        <v>12</v>
      </c>
      <c r="N13" s="172">
        <v>0</v>
      </c>
      <c r="O13" s="172">
        <f t="shared" ref="O13" si="16">SUM(L13:N13)</f>
        <v>14</v>
      </c>
      <c r="P13" s="158" t="s">
        <v>336</v>
      </c>
      <c r="Q13" s="161">
        <v>8</v>
      </c>
      <c r="R13" s="158" t="s">
        <v>339</v>
      </c>
      <c r="S13" s="158" t="s">
        <v>641</v>
      </c>
      <c r="T13" s="158" t="s">
        <v>444</v>
      </c>
      <c r="U13" s="162">
        <v>2</v>
      </c>
      <c r="V13" s="162">
        <v>4</v>
      </c>
      <c r="W13" s="162">
        <f t="shared" ref="W13:W14" si="17">V13*U13</f>
        <v>8</v>
      </c>
      <c r="X13" s="163" t="str">
        <f t="shared" ref="X13:X14" si="18">+IF(AND(U13*V13&gt;=24,U13*V13&lt;=40),"MA",IF(AND(U13*V13&gt;=10,U13*V13&lt;=20),"A",IF(AND(U13*V13&gt;=6,U13*V13&lt;=8),"M",IF(AND(U13*V13&gt;=0,U13*V13&lt;=4),"B",""))))</f>
        <v>M</v>
      </c>
      <c r="Y13" s="166" t="str">
        <f t="shared" ref="Y13:Y14" si="19">+IF(X13="MA","Situación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62">
        <v>10</v>
      </c>
      <c r="AA13" s="162">
        <f t="shared" ref="AA13:AA14" si="20">W13*Z13</f>
        <v>80</v>
      </c>
      <c r="AB13" s="165" t="str">
        <f t="shared" ref="AB13:AB14" si="21">+IF(AND(U13*V13*Z13&gt;=600,U13*V13*Z13&lt;=4000),"I",IF(AND(U13*V13*Z13&gt;=150,U13*V13*Z13&lt;=500),"II",IF(AND(U13*V13*Z13&gt;=40,U13*V13*Z13&lt;=120),"III",IF(AND(U13*V13*Z13&gt;=0,U13*V13*Z13&lt;=20),"IV",""))))</f>
        <v>III</v>
      </c>
      <c r="AC13" s="166" t="str">
        <f t="shared" ref="AC13:AC14" si="22">+IF(AB13="I","Situación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 t="shared" ref="AD13:AD14" si="23">+IF(AB13="I","No aceptable",IF(AB13="II","No aceptable o aceptable con control específico",IF(AB13="III","Aceptable",IF(AB13="IV","Aceptable",""))))</f>
        <v>Aceptable</v>
      </c>
      <c r="AE13" s="166" t="s">
        <v>342</v>
      </c>
      <c r="AF13" s="158" t="s">
        <v>34</v>
      </c>
      <c r="AG13" s="158" t="s">
        <v>34</v>
      </c>
      <c r="AH13" s="158" t="s">
        <v>34</v>
      </c>
      <c r="AI13" s="158" t="s">
        <v>341</v>
      </c>
      <c r="AJ13" s="158" t="s">
        <v>34</v>
      </c>
      <c r="AK13" s="161" t="s">
        <v>271</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110" customFormat="1" ht="90" customHeight="1" x14ac:dyDescent="0.35">
      <c r="B14" s="264"/>
      <c r="C14" s="264"/>
      <c r="D14" s="264"/>
      <c r="E14" s="317"/>
      <c r="F14" s="270"/>
      <c r="G14" s="143"/>
      <c r="H14" s="307"/>
      <c r="I14" s="158" t="s">
        <v>612</v>
      </c>
      <c r="J14" s="158" t="s">
        <v>613</v>
      </c>
      <c r="K14" s="158" t="s">
        <v>614</v>
      </c>
      <c r="L14" s="172">
        <v>2</v>
      </c>
      <c r="M14" s="172">
        <v>12</v>
      </c>
      <c r="N14" s="172">
        <v>0</v>
      </c>
      <c r="O14" s="172">
        <f t="shared" ref="O14" si="24">SUM(L14:N14)</f>
        <v>14</v>
      </c>
      <c r="P14" s="158" t="s">
        <v>615</v>
      </c>
      <c r="Q14" s="161">
        <v>8</v>
      </c>
      <c r="R14" s="158" t="s">
        <v>331</v>
      </c>
      <c r="S14" s="158" t="s">
        <v>616</v>
      </c>
      <c r="T14" s="158" t="s">
        <v>617</v>
      </c>
      <c r="U14" s="162">
        <v>2</v>
      </c>
      <c r="V14" s="162">
        <v>1</v>
      </c>
      <c r="W14" s="162">
        <f t="shared" si="17"/>
        <v>2</v>
      </c>
      <c r="X14" s="163" t="str">
        <f t="shared" si="18"/>
        <v>B</v>
      </c>
      <c r="Y14" s="166" t="str">
        <f t="shared" si="19"/>
        <v>Situación mejorable con exposición ocasional o esporádica, o situación sin anomalía destacable con cualquier nivel de exposición. No es esperable que se materialice el riesgo, aunque puede ser concebible.</v>
      </c>
      <c r="Z14" s="162">
        <v>10</v>
      </c>
      <c r="AA14" s="162">
        <f t="shared" si="20"/>
        <v>20</v>
      </c>
      <c r="AB14" s="165" t="str">
        <f t="shared" si="21"/>
        <v>IV</v>
      </c>
      <c r="AC14" s="166" t="str">
        <f t="shared" si="22"/>
        <v>Mantener las medidas de control existentes, pero se deberían considerar soluciones o mejoras y se deben hacer comprobaciones periódicas para asegurar que el riesgo aún es tolerable.</v>
      </c>
      <c r="AD14" s="166" t="str">
        <f t="shared" si="23"/>
        <v>Aceptable</v>
      </c>
      <c r="AE14" s="158" t="s">
        <v>351</v>
      </c>
      <c r="AF14" s="158" t="s">
        <v>34</v>
      </c>
      <c r="AG14" s="158" t="s">
        <v>34</v>
      </c>
      <c r="AH14" s="158" t="s">
        <v>34</v>
      </c>
      <c r="AI14" s="158" t="s">
        <v>338</v>
      </c>
      <c r="AJ14" s="158" t="s">
        <v>34</v>
      </c>
      <c r="AK14" s="161" t="s">
        <v>618</v>
      </c>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row>
    <row r="15" spans="2:64" s="2" customFormat="1" ht="90" customHeight="1" x14ac:dyDescent="0.35">
      <c r="B15" s="264"/>
      <c r="C15" s="264"/>
      <c r="D15" s="264"/>
      <c r="E15" s="317"/>
      <c r="F15" s="270"/>
      <c r="G15" s="80" t="s">
        <v>42</v>
      </c>
      <c r="H15" s="307"/>
      <c r="I15" s="158" t="s">
        <v>60</v>
      </c>
      <c r="J15" s="158" t="s">
        <v>345</v>
      </c>
      <c r="K15" s="158" t="s">
        <v>327</v>
      </c>
      <c r="L15" s="172">
        <v>2</v>
      </c>
      <c r="M15" s="172">
        <v>12</v>
      </c>
      <c r="N15" s="172">
        <v>0</v>
      </c>
      <c r="O15" s="172">
        <f t="shared" si="0"/>
        <v>14</v>
      </c>
      <c r="P15" s="158" t="s">
        <v>343</v>
      </c>
      <c r="Q15" s="158">
        <v>8</v>
      </c>
      <c r="R15" s="158" t="s">
        <v>331</v>
      </c>
      <c r="S15" s="158" t="s">
        <v>329</v>
      </c>
      <c r="T15" s="158" t="s">
        <v>443</v>
      </c>
      <c r="U15" s="162">
        <v>2</v>
      </c>
      <c r="V15" s="162">
        <v>4</v>
      </c>
      <c r="W15" s="162">
        <f t="shared" si="1"/>
        <v>8</v>
      </c>
      <c r="X15" s="163" t="str">
        <f t="shared" si="2"/>
        <v>M</v>
      </c>
      <c r="Y15" s="166" t="str">
        <f t="shared" si="3"/>
        <v>Situación deficiente con exposición esporádica, o bien situación mejorable con exposición continuada o frecuente. Es posible que suceda el daño alguna vez.</v>
      </c>
      <c r="Z15" s="162">
        <v>10</v>
      </c>
      <c r="AA15" s="162">
        <f t="shared" si="4"/>
        <v>80</v>
      </c>
      <c r="AB15" s="165" t="str">
        <f t="shared" si="5"/>
        <v>III</v>
      </c>
      <c r="AC15" s="166" t="str">
        <f t="shared" si="6"/>
        <v>Mejorar si es posible. Sería conveniente justificar la intervención y su rentabilidad.</v>
      </c>
      <c r="AD15" s="166" t="str">
        <f t="shared" si="7"/>
        <v>Aceptable</v>
      </c>
      <c r="AE15" s="217" t="s">
        <v>351</v>
      </c>
      <c r="AF15" s="217" t="s">
        <v>34</v>
      </c>
      <c r="AG15" s="217" t="s">
        <v>34</v>
      </c>
      <c r="AH15" s="217" t="s">
        <v>34</v>
      </c>
      <c r="AI15" s="217" t="s">
        <v>344</v>
      </c>
      <c r="AJ15" s="158" t="s">
        <v>34</v>
      </c>
      <c r="AK15" s="161" t="s">
        <v>35</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90" customHeight="1" x14ac:dyDescent="0.35">
      <c r="B16" s="264"/>
      <c r="C16" s="264"/>
      <c r="D16" s="264"/>
      <c r="E16" s="317"/>
      <c r="F16" s="270"/>
      <c r="G16" s="99" t="s">
        <v>42</v>
      </c>
      <c r="H16" s="168" t="s">
        <v>306</v>
      </c>
      <c r="I16" s="168" t="s">
        <v>522</v>
      </c>
      <c r="J16" s="168" t="s">
        <v>509</v>
      </c>
      <c r="K16" s="168" t="s">
        <v>510</v>
      </c>
      <c r="L16" s="172">
        <v>2</v>
      </c>
      <c r="M16" s="172">
        <v>12</v>
      </c>
      <c r="N16" s="223">
        <v>0</v>
      </c>
      <c r="O16" s="223">
        <v>1</v>
      </c>
      <c r="P16" s="168" t="s">
        <v>511</v>
      </c>
      <c r="Q16" s="158">
        <v>8</v>
      </c>
      <c r="R16" s="168" t="s">
        <v>512</v>
      </c>
      <c r="S16" s="168" t="s">
        <v>513</v>
      </c>
      <c r="T16" s="168" t="s">
        <v>514</v>
      </c>
      <c r="U16" s="162">
        <v>2</v>
      </c>
      <c r="V16" s="162">
        <v>3</v>
      </c>
      <c r="W16" s="162">
        <f t="shared" si="1"/>
        <v>6</v>
      </c>
      <c r="X16" s="163" t="str">
        <f t="shared" si="2"/>
        <v>M</v>
      </c>
      <c r="Y16" s="166" t="str">
        <f t="shared" si="3"/>
        <v>Situación deficiente con exposición esporádica, o bien situación mejorable con exposición continuada o frecuente. Es posible que suceda el daño alguna vez.</v>
      </c>
      <c r="Z16" s="162">
        <v>25</v>
      </c>
      <c r="AA16" s="162">
        <f t="shared" si="4"/>
        <v>150</v>
      </c>
      <c r="AB16" s="165" t="str">
        <f t="shared" si="5"/>
        <v>II</v>
      </c>
      <c r="AC16" s="166" t="str">
        <f t="shared" si="6"/>
        <v>Corregir y adoptar medidas de control de inmediato. Sin embargo suspenda actividades si el nivel de riesgo está por encima o igual de 360.</v>
      </c>
      <c r="AD16" s="166" t="str">
        <f t="shared" si="7"/>
        <v>No aceptable o aceptable con control específico</v>
      </c>
      <c r="AE16" s="166" t="s">
        <v>655</v>
      </c>
      <c r="AF16" s="158" t="s">
        <v>34</v>
      </c>
      <c r="AG16" s="158" t="s">
        <v>34</v>
      </c>
      <c r="AH16" s="162" t="s">
        <v>507</v>
      </c>
      <c r="AI16" s="162" t="s">
        <v>508</v>
      </c>
      <c r="AJ16" s="158" t="s">
        <v>506</v>
      </c>
      <c r="AK16" s="158" t="s">
        <v>271</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90" customHeight="1" x14ac:dyDescent="0.35">
      <c r="B17" s="264"/>
      <c r="C17" s="264"/>
      <c r="D17" s="264"/>
      <c r="E17" s="317"/>
      <c r="F17" s="270"/>
      <c r="G17" s="80" t="s">
        <v>42</v>
      </c>
      <c r="H17" s="307" t="s">
        <v>50</v>
      </c>
      <c r="I17" s="168" t="s">
        <v>310</v>
      </c>
      <c r="J17" s="168" t="s">
        <v>541</v>
      </c>
      <c r="K17" s="168" t="s">
        <v>314</v>
      </c>
      <c r="L17" s="172">
        <v>2</v>
      </c>
      <c r="M17" s="172">
        <v>12</v>
      </c>
      <c r="N17" s="172">
        <v>0</v>
      </c>
      <c r="O17" s="172">
        <f t="shared" si="0"/>
        <v>14</v>
      </c>
      <c r="P17" s="168" t="s">
        <v>317</v>
      </c>
      <c r="Q17" s="161">
        <v>8</v>
      </c>
      <c r="R17" s="173" t="s">
        <v>319</v>
      </c>
      <c r="S17" s="173" t="s">
        <v>320</v>
      </c>
      <c r="T17" s="173" t="s">
        <v>321</v>
      </c>
      <c r="U17" s="162">
        <v>2</v>
      </c>
      <c r="V17" s="162">
        <v>6</v>
      </c>
      <c r="W17" s="162">
        <f t="shared" si="1"/>
        <v>12</v>
      </c>
      <c r="X17" s="163" t="str">
        <f t="shared" si="2"/>
        <v>A</v>
      </c>
      <c r="Y17" s="166" t="str">
        <f t="shared" si="3"/>
        <v>Situación deficiente con exposición frecuente u ocasional, o bien situación muy deficiente con exposición ocasional o esporádica. La materialización de Riesgo es posible que suceda varias veces en la vida laboral</v>
      </c>
      <c r="Z17" s="162">
        <v>10</v>
      </c>
      <c r="AA17" s="162">
        <f t="shared" si="4"/>
        <v>120</v>
      </c>
      <c r="AB17" s="165" t="str">
        <f t="shared" si="5"/>
        <v>III</v>
      </c>
      <c r="AC17" s="166" t="str">
        <f t="shared" si="6"/>
        <v>Mejorar si es posible. Sería conveniente justificar la intervención y su rentabilidad.</v>
      </c>
      <c r="AD17" s="166" t="str">
        <f t="shared" si="7"/>
        <v>Aceptable</v>
      </c>
      <c r="AE17" s="158" t="s">
        <v>545</v>
      </c>
      <c r="AF17" s="158" t="s">
        <v>34</v>
      </c>
      <c r="AG17" s="158" t="s">
        <v>34</v>
      </c>
      <c r="AH17" s="168" t="s">
        <v>325</v>
      </c>
      <c r="AI17" s="168" t="s">
        <v>326</v>
      </c>
      <c r="AJ17" s="161" t="s">
        <v>34</v>
      </c>
      <c r="AK17" s="161" t="s">
        <v>35</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110" customFormat="1" ht="90" customHeight="1" x14ac:dyDescent="0.35">
      <c r="B18" s="264"/>
      <c r="C18" s="264"/>
      <c r="D18" s="264"/>
      <c r="E18" s="317"/>
      <c r="F18" s="270"/>
      <c r="G18" s="123"/>
      <c r="H18" s="307"/>
      <c r="I18" s="168" t="s">
        <v>531</v>
      </c>
      <c r="J18" s="168" t="s">
        <v>532</v>
      </c>
      <c r="K18" s="168" t="s">
        <v>533</v>
      </c>
      <c r="L18" s="172">
        <v>2</v>
      </c>
      <c r="M18" s="172">
        <v>12</v>
      </c>
      <c r="N18" s="172">
        <v>0</v>
      </c>
      <c r="O18" s="172">
        <f t="shared" ref="O18" si="25">SUM(L18:N18)</f>
        <v>14</v>
      </c>
      <c r="P18" s="168" t="s">
        <v>534</v>
      </c>
      <c r="Q18" s="161">
        <v>8</v>
      </c>
      <c r="R18" s="173" t="s">
        <v>535</v>
      </c>
      <c r="S18" s="173" t="s">
        <v>536</v>
      </c>
      <c r="T18" s="173" t="s">
        <v>537</v>
      </c>
      <c r="U18" s="162">
        <v>2</v>
      </c>
      <c r="V18" s="162">
        <v>4</v>
      </c>
      <c r="W18" s="162">
        <f t="shared" ref="W18" si="26">V18*U18</f>
        <v>8</v>
      </c>
      <c r="X18" s="163" t="str">
        <f t="shared" ref="X18" si="27">+IF(AND(U18*V18&gt;=24,U18*V18&lt;=40),"MA",IF(AND(U18*V18&gt;=10,U18*V18&lt;=20),"A",IF(AND(U18*V18&gt;=6,U18*V18&lt;=8),"M",IF(AND(U18*V18&gt;=0,U18*V18&lt;=4),"B",""))))</f>
        <v>M</v>
      </c>
      <c r="Y18" s="166" t="str">
        <f t="shared" ref="Y18" si="28">+IF(X18="MA","Situación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162">
        <v>10</v>
      </c>
      <c r="AA18" s="162">
        <f t="shared" ref="AA18" si="29">W18*Z18</f>
        <v>80</v>
      </c>
      <c r="AB18" s="165" t="str">
        <f t="shared" ref="AB18" si="30">+IF(AND(U18*V18*Z18&gt;=600,U18*V18*Z18&lt;=4000),"I",IF(AND(U18*V18*Z18&gt;=150,U18*V18*Z18&lt;=500),"II",IF(AND(U18*V18*Z18&gt;=40,U18*V18*Z18&lt;=120),"III",IF(AND(U18*V18*Z18&gt;=0,U18*V18*Z18&lt;=20),"IV",""))))</f>
        <v>III</v>
      </c>
      <c r="AC18" s="166" t="str">
        <f t="shared" ref="AC18" si="31">+IF(AB18="I","Situación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166" t="str">
        <f t="shared" ref="AD18" si="32">+IF(AB18="I","No aceptable",IF(AB18="II","No aceptable o aceptable con control específico",IF(AB18="III","Aceptable",IF(AB18="IV","Aceptable",""))))</f>
        <v>Aceptable</v>
      </c>
      <c r="AE18" s="158" t="s">
        <v>545</v>
      </c>
      <c r="AF18" s="158" t="s">
        <v>34</v>
      </c>
      <c r="AG18" s="158" t="s">
        <v>34</v>
      </c>
      <c r="AH18" s="168"/>
      <c r="AI18" s="168" t="s">
        <v>538</v>
      </c>
      <c r="AJ18" s="161" t="s">
        <v>34</v>
      </c>
      <c r="AK18" s="161" t="s">
        <v>35</v>
      </c>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row>
    <row r="19" spans="2:64" s="2" customFormat="1" ht="90" customHeight="1" x14ac:dyDescent="0.35">
      <c r="B19" s="264"/>
      <c r="C19" s="264"/>
      <c r="D19" s="264"/>
      <c r="E19" s="317"/>
      <c r="F19" s="270"/>
      <c r="G19" s="80" t="s">
        <v>42</v>
      </c>
      <c r="H19" s="307"/>
      <c r="I19" s="168" t="s">
        <v>313</v>
      </c>
      <c r="J19" s="168" t="s">
        <v>543</v>
      </c>
      <c r="K19" s="168" t="s">
        <v>315</v>
      </c>
      <c r="L19" s="172">
        <v>2</v>
      </c>
      <c r="M19" s="172">
        <v>12</v>
      </c>
      <c r="N19" s="172">
        <v>0</v>
      </c>
      <c r="O19" s="172">
        <f t="shared" si="0"/>
        <v>14</v>
      </c>
      <c r="P19" s="168" t="s">
        <v>318</v>
      </c>
      <c r="Q19" s="161">
        <v>8</v>
      </c>
      <c r="R19" s="173" t="s">
        <v>322</v>
      </c>
      <c r="S19" s="173" t="s">
        <v>323</v>
      </c>
      <c r="T19" s="173" t="s">
        <v>324</v>
      </c>
      <c r="U19" s="162">
        <v>2</v>
      </c>
      <c r="V19" s="162">
        <v>6</v>
      </c>
      <c r="W19" s="162">
        <f t="shared" si="1"/>
        <v>12</v>
      </c>
      <c r="X19" s="163" t="str">
        <f t="shared" si="2"/>
        <v>A</v>
      </c>
      <c r="Y19" s="166" t="str">
        <f t="shared" si="3"/>
        <v>Situación deficiente con exposición frecuente u ocasional, o bien situación muy deficiente con exposición ocasional o esporádica. La materialización de Riesgo es posible que suceda varias veces en la vida laboral</v>
      </c>
      <c r="Z19" s="162">
        <v>10</v>
      </c>
      <c r="AA19" s="162">
        <f t="shared" si="4"/>
        <v>120</v>
      </c>
      <c r="AB19" s="165" t="str">
        <f t="shared" si="5"/>
        <v>III</v>
      </c>
      <c r="AC19" s="166" t="str">
        <f t="shared" si="6"/>
        <v>Mejorar si es posible. Sería conveniente justificar la intervención y su rentabilidad.</v>
      </c>
      <c r="AD19" s="166" t="str">
        <f t="shared" si="7"/>
        <v>Aceptable</v>
      </c>
      <c r="AE19" s="158" t="s">
        <v>545</v>
      </c>
      <c r="AF19" s="158" t="s">
        <v>34</v>
      </c>
      <c r="AG19" s="158" t="s">
        <v>34</v>
      </c>
      <c r="AH19" s="168" t="s">
        <v>325</v>
      </c>
      <c r="AI19" s="168" t="s">
        <v>326</v>
      </c>
      <c r="AJ19" s="161" t="s">
        <v>34</v>
      </c>
      <c r="AK19" s="161"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90" customHeight="1" x14ac:dyDescent="0.35">
      <c r="B20" s="264"/>
      <c r="C20" s="264"/>
      <c r="D20" s="264"/>
      <c r="E20" s="317"/>
      <c r="F20" s="270"/>
      <c r="G20" s="80" t="s">
        <v>33</v>
      </c>
      <c r="H20" s="307" t="s">
        <v>45</v>
      </c>
      <c r="I20" s="168" t="s">
        <v>65</v>
      </c>
      <c r="J20" s="168" t="s">
        <v>418</v>
      </c>
      <c r="K20" s="168" t="s">
        <v>66</v>
      </c>
      <c r="L20" s="172">
        <v>2</v>
      </c>
      <c r="M20" s="172">
        <v>12</v>
      </c>
      <c r="N20" s="172">
        <v>0</v>
      </c>
      <c r="O20" s="172">
        <f t="shared" si="0"/>
        <v>14</v>
      </c>
      <c r="P20" s="168" t="s">
        <v>412</v>
      </c>
      <c r="Q20" s="161">
        <v>8</v>
      </c>
      <c r="R20" s="158" t="s">
        <v>202</v>
      </c>
      <c r="S20" s="168" t="s">
        <v>413</v>
      </c>
      <c r="T20" s="158" t="s">
        <v>449</v>
      </c>
      <c r="U20" s="162">
        <v>2</v>
      </c>
      <c r="V20" s="162">
        <v>3</v>
      </c>
      <c r="W20" s="162">
        <f t="shared" si="1"/>
        <v>6</v>
      </c>
      <c r="X20" s="163" t="str">
        <f t="shared" si="2"/>
        <v>M</v>
      </c>
      <c r="Y20" s="166" t="str">
        <f t="shared" si="3"/>
        <v>Situación deficiente con exposición esporádica, o bien situación mejorable con exposición continuada o frecuente. Es posible que suceda el daño alguna vez.</v>
      </c>
      <c r="Z20" s="162">
        <v>10</v>
      </c>
      <c r="AA20" s="162">
        <f t="shared" si="4"/>
        <v>60</v>
      </c>
      <c r="AB20" s="165" t="str">
        <f t="shared" si="5"/>
        <v>III</v>
      </c>
      <c r="AC20" s="166" t="str">
        <f t="shared" si="6"/>
        <v>Mejorar si es posible. Sería conveniente justificar la intervención y su rentabilidad.</v>
      </c>
      <c r="AD20" s="166" t="str">
        <f t="shared" si="7"/>
        <v>Aceptable</v>
      </c>
      <c r="AE20" s="158" t="s">
        <v>67</v>
      </c>
      <c r="AF20" s="161" t="s">
        <v>34</v>
      </c>
      <c r="AG20" s="161" t="s">
        <v>34</v>
      </c>
      <c r="AH20" s="168" t="s">
        <v>414</v>
      </c>
      <c r="AI20" s="168" t="s">
        <v>415</v>
      </c>
      <c r="AJ20" s="161" t="s">
        <v>34</v>
      </c>
      <c r="AK20" s="161"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90" customHeight="1" x14ac:dyDescent="0.35">
      <c r="B21" s="264"/>
      <c r="C21" s="264"/>
      <c r="D21" s="264"/>
      <c r="E21" s="317"/>
      <c r="F21" s="270"/>
      <c r="G21" s="105" t="s">
        <v>33</v>
      </c>
      <c r="H21" s="307"/>
      <c r="I21" s="168" t="s">
        <v>99</v>
      </c>
      <c r="J21" s="168" t="s">
        <v>424</v>
      </c>
      <c r="K21" s="168" t="s">
        <v>400</v>
      </c>
      <c r="L21" s="172">
        <v>2</v>
      </c>
      <c r="M21" s="172">
        <v>12</v>
      </c>
      <c r="N21" s="172">
        <v>0</v>
      </c>
      <c r="O21" s="172">
        <f t="shared" ref="O21" si="33">SUM(L21:N21)</f>
        <v>14</v>
      </c>
      <c r="P21" s="168" t="s">
        <v>423</v>
      </c>
      <c r="Q21" s="161">
        <v>8</v>
      </c>
      <c r="R21" s="168" t="s">
        <v>202</v>
      </c>
      <c r="S21" s="158" t="s">
        <v>439</v>
      </c>
      <c r="T21" s="158" t="s">
        <v>446</v>
      </c>
      <c r="U21" s="162">
        <v>2</v>
      </c>
      <c r="V21" s="162">
        <v>3</v>
      </c>
      <c r="W21" s="162">
        <f t="shared" ref="W21" si="34">V21*U21</f>
        <v>6</v>
      </c>
      <c r="X21" s="163" t="str">
        <f t="shared" ref="X21" si="35">+IF(AND(U21*V21&gt;=24,U21*V21&lt;=40),"MA",IF(AND(U21*V21&gt;=10,U21*V21&lt;=20),"A",IF(AND(U21*V21&gt;=6,U21*V21&lt;=8),"M",IF(AND(U21*V21&gt;=0,U21*V21&lt;=4),"B",""))))</f>
        <v>M</v>
      </c>
      <c r="Y21" s="166" t="str">
        <f t="shared" ref="Y21" si="36">+IF(X21="MA","Situación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162">
        <v>10</v>
      </c>
      <c r="AA21" s="162">
        <f t="shared" ref="AA21" si="37">W21*Z21</f>
        <v>60</v>
      </c>
      <c r="AB21" s="165" t="str">
        <f t="shared" ref="AB21" si="38">+IF(AND(U21*V21*Z21&gt;=600,U21*V21*Z21&lt;=4000),"I",IF(AND(U21*V21*Z21&gt;=150,U21*V21*Z21&lt;=500),"II",IF(AND(U21*V21*Z21&gt;=40,U21*V21*Z21&lt;=120),"III",IF(AND(U21*V21*Z21&gt;=0,U21*V21*Z21&lt;=20),"IV",""))))</f>
        <v>III</v>
      </c>
      <c r="AC21" s="166" t="str">
        <f t="shared" ref="AC21" si="39">+IF(AB21="I","Situación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66" t="str">
        <f t="shared" ref="AD21" si="40">+IF(AB21="I","No aceptable",IF(AB21="II","No aceptable o aceptable con control específico",IF(AB21="III","Aceptable",IF(AB21="IV","Aceptable",""))))</f>
        <v>Aceptable</v>
      </c>
      <c r="AE21" s="166" t="s">
        <v>67</v>
      </c>
      <c r="AF21" s="161" t="s">
        <v>34</v>
      </c>
      <c r="AG21" s="161" t="s">
        <v>34</v>
      </c>
      <c r="AH21" s="168" t="s">
        <v>190</v>
      </c>
      <c r="AI21" s="168" t="s">
        <v>447</v>
      </c>
      <c r="AJ21" s="161" t="s">
        <v>34</v>
      </c>
      <c r="AK21" s="161"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90" customHeight="1" x14ac:dyDescent="0.35">
      <c r="B22" s="264"/>
      <c r="C22" s="264"/>
      <c r="D22" s="264"/>
      <c r="E22" s="317"/>
      <c r="F22" s="270"/>
      <c r="G22" s="80" t="s">
        <v>33</v>
      </c>
      <c r="H22" s="307"/>
      <c r="I22" s="168" t="s">
        <v>48</v>
      </c>
      <c r="J22" s="168" t="s">
        <v>409</v>
      </c>
      <c r="K22" s="168" t="s">
        <v>400</v>
      </c>
      <c r="L22" s="172">
        <v>2</v>
      </c>
      <c r="M22" s="172">
        <v>12</v>
      </c>
      <c r="N22" s="172">
        <v>0</v>
      </c>
      <c r="O22" s="172">
        <f>SUM(L22:N22)</f>
        <v>14</v>
      </c>
      <c r="P22" s="168" t="s">
        <v>417</v>
      </c>
      <c r="Q22" s="161">
        <v>1</v>
      </c>
      <c r="R22" s="168" t="s">
        <v>202</v>
      </c>
      <c r="S22" s="158" t="s">
        <v>440</v>
      </c>
      <c r="T22" s="168" t="s">
        <v>450</v>
      </c>
      <c r="U22" s="162">
        <v>2</v>
      </c>
      <c r="V22" s="162">
        <v>1</v>
      </c>
      <c r="W22" s="162">
        <f t="shared" si="1"/>
        <v>2</v>
      </c>
      <c r="X22" s="163" t="str">
        <f t="shared" si="2"/>
        <v>B</v>
      </c>
      <c r="Y22" s="166" t="str">
        <f t="shared" si="3"/>
        <v>Situación mejorable con exposición ocasional o esporádica, o situación sin anomalía destacable con cualquier nivel de exposición. No es esperable que se materialice el riesgo, aunque puede ser concebible.</v>
      </c>
      <c r="Z22" s="162">
        <v>60</v>
      </c>
      <c r="AA22" s="162">
        <f t="shared" si="4"/>
        <v>120</v>
      </c>
      <c r="AB22" s="165" t="str">
        <f t="shared" si="5"/>
        <v>III</v>
      </c>
      <c r="AC22" s="166" t="str">
        <f t="shared" si="6"/>
        <v>Mejorar si es posible. Sería conveniente justificar la intervención y su rentabilidad.</v>
      </c>
      <c r="AD22" s="166" t="str">
        <f t="shared" si="7"/>
        <v>Aceptable</v>
      </c>
      <c r="AE22" s="166" t="s">
        <v>620</v>
      </c>
      <c r="AF22" s="158" t="s">
        <v>34</v>
      </c>
      <c r="AG22" s="158" t="s">
        <v>34</v>
      </c>
      <c r="AH22" s="168" t="s">
        <v>69</v>
      </c>
      <c r="AI22" s="168" t="s">
        <v>411</v>
      </c>
      <c r="AJ22" s="158" t="s">
        <v>34</v>
      </c>
      <c r="AK22" s="161"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90" customHeight="1" x14ac:dyDescent="0.35">
      <c r="B23" s="264"/>
      <c r="C23" s="264"/>
      <c r="D23" s="264"/>
      <c r="E23" s="317"/>
      <c r="F23" s="270"/>
      <c r="G23" s="156" t="s">
        <v>33</v>
      </c>
      <c r="H23" s="307"/>
      <c r="I23" s="168" t="s">
        <v>274</v>
      </c>
      <c r="J23" s="168" t="s">
        <v>407</v>
      </c>
      <c r="K23" s="168" t="s">
        <v>405</v>
      </c>
      <c r="L23" s="172">
        <v>2</v>
      </c>
      <c r="M23" s="172">
        <v>12</v>
      </c>
      <c r="N23" s="172">
        <v>0</v>
      </c>
      <c r="O23" s="172">
        <f>SUM(L23:N23)</f>
        <v>14</v>
      </c>
      <c r="P23" s="168" t="s">
        <v>406</v>
      </c>
      <c r="Q23" s="161">
        <v>2</v>
      </c>
      <c r="R23" s="158" t="s">
        <v>202</v>
      </c>
      <c r="S23" s="168" t="s">
        <v>452</v>
      </c>
      <c r="T23" s="158" t="s">
        <v>454</v>
      </c>
      <c r="U23" s="162">
        <v>2</v>
      </c>
      <c r="V23" s="162">
        <v>1</v>
      </c>
      <c r="W23" s="162">
        <f t="shared" ref="W23:W24" si="41">V23*U23</f>
        <v>2</v>
      </c>
      <c r="X23" s="163" t="str">
        <f t="shared" ref="X23:X24" si="42">+IF(AND(U23*V23&gt;=24,U23*V23&lt;=40),"MA",IF(AND(U23*V23&gt;=10,U23*V23&lt;=20),"A",IF(AND(U23*V23&gt;=6,U23*V23&lt;=8),"M",IF(AND(U23*V23&gt;=0,U23*V23&lt;=4),"B",""))))</f>
        <v>B</v>
      </c>
      <c r="Y23" s="166" t="str">
        <f t="shared" ref="Y23:Y24" si="43">+IF(X23="MA","Situación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3" s="162">
        <v>60</v>
      </c>
      <c r="AA23" s="162">
        <f t="shared" ref="AA23:AA24" si="44">W23*Z23</f>
        <v>120</v>
      </c>
      <c r="AB23" s="165" t="str">
        <f t="shared" ref="AB23:AB24" si="45">+IF(AND(U23*V23*Z23&gt;=600,U23*V23*Z23&lt;=4000),"I",IF(AND(U23*V23*Z23&gt;=150,U23*V23*Z23&lt;=500),"II",IF(AND(U23*V23*Z23&gt;=40,U23*V23*Z23&lt;=120),"III",IF(AND(U23*V23*Z23&gt;=0,U23*V23*Z23&lt;=20),"IV",""))))</f>
        <v>III</v>
      </c>
      <c r="AC23" s="166" t="str">
        <f t="shared" ref="AC23:AC24" si="46">+IF(AB23="I","Situación crìtica. Suspender actividades hasta que el riesgo esté bajo control. Intervención urgente.",IF(AB23="II","Corregir y adoptar medidas de control de inmediato. Sin embargo suspenda actividades si el nivel de riesgo está por encima o igual de 360.",IF(AB23="III","Mejorar si es posible. Sería conveniente justificar la intervención y su rentabilidad.",IF(AB23="IV","Mantener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3" s="166" t="str">
        <f t="shared" ref="AD23:AD24" si="47">+IF(AB23="I","No aceptable",IF(AB23="II","No aceptable o aceptable con control específico",IF(AB23="III","Aceptable",IF(AB23="IV","Aceptable",""))))</f>
        <v>Aceptable</v>
      </c>
      <c r="AE23" s="158" t="s">
        <v>34</v>
      </c>
      <c r="AF23" s="158" t="s">
        <v>34</v>
      </c>
      <c r="AG23" s="158" t="s">
        <v>34</v>
      </c>
      <c r="AH23" s="168" t="s">
        <v>408</v>
      </c>
      <c r="AI23" s="158" t="s">
        <v>206</v>
      </c>
      <c r="AJ23" s="158" t="s">
        <v>34</v>
      </c>
      <c r="AK23" s="161"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110" customFormat="1" ht="90" customHeight="1" x14ac:dyDescent="0.35">
      <c r="B24" s="264"/>
      <c r="C24" s="264"/>
      <c r="D24" s="264"/>
      <c r="E24" s="317"/>
      <c r="F24" s="270"/>
      <c r="G24" s="156" t="s">
        <v>33</v>
      </c>
      <c r="H24" s="307"/>
      <c r="I24" s="168" t="s">
        <v>430</v>
      </c>
      <c r="J24" s="168" t="s">
        <v>429</v>
      </c>
      <c r="K24" s="168" t="s">
        <v>428</v>
      </c>
      <c r="L24" s="172">
        <v>2</v>
      </c>
      <c r="M24" s="172">
        <v>12</v>
      </c>
      <c r="N24" s="172">
        <v>0</v>
      </c>
      <c r="O24" s="172">
        <f>SUM(L24:N24)</f>
        <v>14</v>
      </c>
      <c r="P24" s="168" t="s">
        <v>486</v>
      </c>
      <c r="Q24" s="161">
        <v>2</v>
      </c>
      <c r="R24" s="158" t="s">
        <v>487</v>
      </c>
      <c r="S24" s="168" t="s">
        <v>488</v>
      </c>
      <c r="T24" s="158" t="s">
        <v>445</v>
      </c>
      <c r="U24" s="162">
        <v>6</v>
      </c>
      <c r="V24" s="162">
        <v>2</v>
      </c>
      <c r="W24" s="162">
        <f t="shared" si="41"/>
        <v>12</v>
      </c>
      <c r="X24" s="163" t="str">
        <f t="shared" si="42"/>
        <v>A</v>
      </c>
      <c r="Y24" s="166" t="str">
        <f t="shared" si="43"/>
        <v>Situación deficiente con exposición frecuente u ocasional, o bien situación muy deficiente con exposición ocasional o esporádica. La materialización de Riesgo es posible que suceda varias veces en la vida laboral</v>
      </c>
      <c r="Z24" s="162">
        <v>25</v>
      </c>
      <c r="AA24" s="162">
        <f t="shared" si="44"/>
        <v>300</v>
      </c>
      <c r="AB24" s="165" t="str">
        <f t="shared" si="45"/>
        <v>II</v>
      </c>
      <c r="AC24" s="166" t="str">
        <f t="shared" si="46"/>
        <v>Corregir y adoptar medidas de control de inmediato. Sin embargo suspenda actividades si el nivel de riesgo está por encima o igual de 360.</v>
      </c>
      <c r="AD24" s="166" t="str">
        <f t="shared" si="47"/>
        <v>No aceptable o aceptable con control específico</v>
      </c>
      <c r="AE24" s="166" t="s">
        <v>640</v>
      </c>
      <c r="AF24" s="166" t="s">
        <v>34</v>
      </c>
      <c r="AG24" s="166" t="s">
        <v>34</v>
      </c>
      <c r="AH24" s="166" t="s">
        <v>504</v>
      </c>
      <c r="AI24" s="166" t="s">
        <v>505</v>
      </c>
      <c r="AJ24" s="161" t="s">
        <v>141</v>
      </c>
      <c r="AK24" s="161" t="s">
        <v>35</v>
      </c>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row>
    <row r="25" spans="2:64" s="2" customFormat="1" ht="90" customHeight="1" x14ac:dyDescent="0.35">
      <c r="B25" s="264"/>
      <c r="C25" s="264"/>
      <c r="D25" s="264"/>
      <c r="E25" s="317"/>
      <c r="F25" s="270"/>
      <c r="G25" s="80" t="s">
        <v>33</v>
      </c>
      <c r="H25" s="307"/>
      <c r="I25" s="168" t="s">
        <v>65</v>
      </c>
      <c r="J25" s="168" t="s">
        <v>416</v>
      </c>
      <c r="K25" s="168" t="s">
        <v>400</v>
      </c>
      <c r="L25" s="172">
        <v>3</v>
      </c>
      <c r="M25" s="161">
        <v>1</v>
      </c>
      <c r="N25" s="172">
        <v>0</v>
      </c>
      <c r="O25" s="172">
        <f t="shared" ref="O25" si="48">SUM(L25:N25)</f>
        <v>4</v>
      </c>
      <c r="P25" s="168" t="s">
        <v>417</v>
      </c>
      <c r="Q25" s="161">
        <v>1</v>
      </c>
      <c r="R25" s="168" t="s">
        <v>419</v>
      </c>
      <c r="S25" s="168" t="s">
        <v>642</v>
      </c>
      <c r="T25" s="158" t="s">
        <v>445</v>
      </c>
      <c r="U25" s="162">
        <v>6</v>
      </c>
      <c r="V25" s="162">
        <v>2</v>
      </c>
      <c r="W25" s="162">
        <f t="shared" si="1"/>
        <v>12</v>
      </c>
      <c r="X25" s="163" t="str">
        <f t="shared" si="2"/>
        <v>A</v>
      </c>
      <c r="Y25" s="166" t="str">
        <f t="shared" si="3"/>
        <v>Situación deficiente con exposición frecuente u ocasional, o bien situación muy deficiente con exposición ocasional o esporádica. La materialización de Riesgo es posible que suceda varias veces en la vida laboral</v>
      </c>
      <c r="Z25" s="162">
        <v>10</v>
      </c>
      <c r="AA25" s="162">
        <f t="shared" si="4"/>
        <v>120</v>
      </c>
      <c r="AB25" s="165" t="str">
        <f t="shared" si="5"/>
        <v>III</v>
      </c>
      <c r="AC25" s="166" t="str">
        <f t="shared" si="6"/>
        <v>Mejorar si es posible. Sería conveniente justificar la intervención y su rentabilidad.</v>
      </c>
      <c r="AD25" s="166" t="str">
        <f t="shared" si="7"/>
        <v>Aceptable</v>
      </c>
      <c r="AE25" s="158" t="s">
        <v>128</v>
      </c>
      <c r="AF25" s="158" t="s">
        <v>34</v>
      </c>
      <c r="AG25" s="158" t="s">
        <v>202</v>
      </c>
      <c r="AH25" s="168" t="s">
        <v>420</v>
      </c>
      <c r="AI25" s="168" t="s">
        <v>421</v>
      </c>
      <c r="AJ25" s="161" t="s">
        <v>34</v>
      </c>
      <c r="AK25" s="161"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s="46" customFormat="1" ht="90" customHeight="1" x14ac:dyDescent="0.35">
      <c r="B26" s="265"/>
      <c r="C26" s="265"/>
      <c r="D26" s="265"/>
      <c r="E26" s="318"/>
      <c r="F26" s="271"/>
      <c r="G26" s="80" t="s">
        <v>33</v>
      </c>
      <c r="H26" s="168" t="s">
        <v>72</v>
      </c>
      <c r="I26" s="168" t="s">
        <v>398</v>
      </c>
      <c r="J26" s="168" t="s">
        <v>399</v>
      </c>
      <c r="K26" s="168" t="s">
        <v>400</v>
      </c>
      <c r="L26" s="172">
        <v>2</v>
      </c>
      <c r="M26" s="172">
        <v>12</v>
      </c>
      <c r="N26" s="172">
        <v>0</v>
      </c>
      <c r="O26" s="172">
        <f t="shared" si="0"/>
        <v>14</v>
      </c>
      <c r="P26" s="168" t="s">
        <v>401</v>
      </c>
      <c r="Q26" s="161">
        <v>8</v>
      </c>
      <c r="R26" s="168" t="s">
        <v>402</v>
      </c>
      <c r="S26" s="168" t="s">
        <v>403</v>
      </c>
      <c r="T26" s="158" t="s">
        <v>469</v>
      </c>
      <c r="U26" s="162">
        <v>2</v>
      </c>
      <c r="V26" s="162">
        <v>4</v>
      </c>
      <c r="W26" s="162">
        <f t="shared" si="1"/>
        <v>8</v>
      </c>
      <c r="X26" s="163" t="str">
        <f t="shared" si="2"/>
        <v>M</v>
      </c>
      <c r="Y26" s="166" t="str">
        <f t="shared" si="3"/>
        <v>Situación deficiente con exposición esporádica, o bien situación mejorable con exposición continuada o frecuente. Es posible que suceda el daño alguna vez.</v>
      </c>
      <c r="Z26" s="162">
        <v>10</v>
      </c>
      <c r="AA26" s="162">
        <f t="shared" si="4"/>
        <v>80</v>
      </c>
      <c r="AB26" s="165" t="str">
        <f t="shared" si="5"/>
        <v>III</v>
      </c>
      <c r="AC26" s="166" t="str">
        <f t="shared" si="6"/>
        <v>Mejorar si es posible. Sería conveniente justificar la intervención y su rentabilidad.</v>
      </c>
      <c r="AD26" s="166" t="str">
        <f t="shared" si="7"/>
        <v>Aceptable</v>
      </c>
      <c r="AE26" s="166" t="s">
        <v>623</v>
      </c>
      <c r="AF26" s="161" t="s">
        <v>34</v>
      </c>
      <c r="AG26" s="161" t="s">
        <v>34</v>
      </c>
      <c r="AH26" s="168" t="s">
        <v>73</v>
      </c>
      <c r="AI26" s="168" t="s">
        <v>404</v>
      </c>
      <c r="AJ26" s="161" t="s">
        <v>34</v>
      </c>
      <c r="AK26" s="161" t="s">
        <v>624</v>
      </c>
    </row>
    <row r="27" spans="2:64" ht="54.75" customHeight="1" x14ac:dyDescent="0.2">
      <c r="AI27" s="85"/>
    </row>
    <row r="28" spans="2:64" ht="54.75" customHeight="1" x14ac:dyDescent="0.2">
      <c r="AI28" s="85"/>
    </row>
    <row r="29" spans="2:64" ht="54.75" customHeight="1" x14ac:dyDescent="0.2">
      <c r="AI29" s="85"/>
    </row>
  </sheetData>
  <mergeCells count="45">
    <mergeCell ref="G9:G10"/>
    <mergeCell ref="B5:T5"/>
    <mergeCell ref="U5:AK5"/>
    <mergeCell ref="B7:T8"/>
    <mergeCell ref="U7:AC8"/>
    <mergeCell ref="AD7:AD8"/>
    <mergeCell ref="AE7:AK7"/>
    <mergeCell ref="AE8:AK8"/>
    <mergeCell ref="B9:B10"/>
    <mergeCell ref="C9:C10"/>
    <mergeCell ref="D9:D10"/>
    <mergeCell ref="E9:E10"/>
    <mergeCell ref="F9:F10"/>
    <mergeCell ref="AK9:AK10"/>
    <mergeCell ref="AA9:AA10"/>
    <mergeCell ref="AB9:AB10"/>
    <mergeCell ref="B11:B26"/>
    <mergeCell ref="C11:C26"/>
    <mergeCell ref="D11:D26"/>
    <mergeCell ref="E11:E26"/>
    <mergeCell ref="F11:F26"/>
    <mergeCell ref="AJ9:AJ10"/>
    <mergeCell ref="AE9:AE10"/>
    <mergeCell ref="AF9:AF10"/>
    <mergeCell ref="U9:U10"/>
    <mergeCell ref="V9:V10"/>
    <mergeCell ref="AC9:AC10"/>
    <mergeCell ref="AD9:AD10"/>
    <mergeCell ref="W9:W10"/>
    <mergeCell ref="X9:X10"/>
    <mergeCell ref="Y9:Y10"/>
    <mergeCell ref="Z9:Z10"/>
    <mergeCell ref="H17:H19"/>
    <mergeCell ref="H20:H25"/>
    <mergeCell ref="AG9:AG10"/>
    <mergeCell ref="AH9:AH10"/>
    <mergeCell ref="AI9:AI10"/>
    <mergeCell ref="L9:O9"/>
    <mergeCell ref="P9:P10"/>
    <mergeCell ref="Q9:Q10"/>
    <mergeCell ref="R9:T9"/>
    <mergeCell ref="H9:J9"/>
    <mergeCell ref="K9:K10"/>
    <mergeCell ref="H13:H15"/>
    <mergeCell ref="H11:H12"/>
  </mergeCells>
  <conditionalFormatting sqref="AB749:AF749 AE581:AF581 AE569:AF569 AE301:AF301 AE69:AF69 AE67:AF67 AE58:AF58 AE56:AE57 AE59:AE66 AE68 AE41:AF41 AE29:AF29 AE44:AF44 AE55:AF55 AE30:AE40 AE42:AE43 AE45:AE54 AB117:AF117 AB102:AF102 AB96:AF99 AB87:AF87 AB81:AF84 AB72:AF72 AB70:AE71 AB73:AE80 AB85:AE86 AB88:AE95 AB100:AE101 AB111:AF114 AB103:AE110 AB115:AE116 AB129:AF130 AB118:AE128 AB132:AF132 AB131:AE131 AB142:AF143 AB133:AE141 AB145:AF145 AB144:AE144 AB157:AF158 AB146:AE156 AB160:AF160 AB159:AE159 AB161:AE170 AF156 AF170:AF171 AE173:AF173 AE171:AE172 AE174:AE183 AF183 AE184:AF185 AE187:AF187 AE186 AE188:AE197 AF197 AE198:AF199 AE201:AF201 AE200 AE202:AE211 AF211 AE212:AF213 AE215:AF215 AE214 AE216:AE225 AF225 AB171:AD225 AB226:AF298 AE313:AF314 AE316:AF316 AE315 AE317:AE326 AF326 AB327:AF327 AE328:AF566 AE567:AE568 AE570:AE580 AB328:AD581 AB582:AF667 AB744:AF744 AB679:AF680 AB670:AF670 AB668:AE669 AB671:AE678 AB682:AF741 AB681:AE681 AB742:AE743 AB745:AE748 AB753:AF754 AB750:AE752 AB756:AF816 AB755:AE755 AB299:AE300 AE302:AE312 AB301:AD326 AB26:AD69 AE27:AE28 AB15:AD15 AB11:AD12 AB22:AB23 AB17:AD21 AB25">
    <cfRule type="cellIs" dxfId="1296" priority="137" stopIfTrue="1" operator="equal">
      <formula>"I"</formula>
    </cfRule>
    <cfRule type="cellIs" dxfId="1295" priority="138" stopIfTrue="1" operator="equal">
      <formula>"II"</formula>
    </cfRule>
    <cfRule type="cellIs" dxfId="1294" priority="139" stopIfTrue="1" operator="between">
      <formula>"III"</formula>
      <formula>"IV"</formula>
    </cfRule>
  </conditionalFormatting>
  <conditionalFormatting sqref="AD749:AF749 AE581:AF581 AE569:AF569 AD301:AF301 AD299:AE300 AD302:AE313 AD117:AF117 AD102:AF102 AD96:AF99 AD87:AF87 AD69:AF69 AD67:AF67 AD58:AF58 AD41:AF41 AD29:AF29 AD30:AE40 AD44:AF44 AD42:AE43 AD55:AF55 AD45:AE54 AD56:AE57 AD59:AE66 AD68:AE68 AD81:AF84 AD72:AF72 AD70:AE71 AD73:AE80 AD85:AE86 AD88:AE95 AD100:AE101 AD111:AF114 AD103:AE110 AD115:AE116 AD129:AF130 AD118:AE128 AD132:AF132 AD131:AE131 AD142:AF143 AD133:AE141 AD145:AF145 AD144:AE144 AD157:AF158 AD146:AE156 AD160:AF160 AD159:AE159 AD161:AE170 AF156 AF170:AF171 AE173:AF173 AE171:AE172 AE174:AE183 AF183 AE184:AF185 AE187:AF187 AE186 AE188:AE197 AF197 AE198:AF199 AE201:AF201 AE200 AE202:AE211 AF211 AE212:AF213 AE215:AF215 AE214 AE216:AE225 AF225 AD171:AD225 AD226:AF298 AF313:AF314 AE316:AF316 AE314:AE315 AE317:AE326 AF326 AD314:AD326 AD327:AF327 AE328:AF566 AE567:AE568 AE570:AE580 AD328:AD581 AD582:AF667 AD744:AF744 AD679:AF680 AD670:AF670 AD668:AE669 AD671:AE678 AD682:AF741 AD681:AE681 AD742:AE743 AD745:AE748 AD753:AF754 AD750:AE752 AD756:AF816 AD755:AE755 AD27:AE28 AD15 AD11:AD12 AD26 AD17:AD21">
    <cfRule type="cellIs" dxfId="1293" priority="135" stopIfTrue="1" operator="equal">
      <formula>"Aceptable"</formula>
    </cfRule>
    <cfRule type="cellIs" dxfId="1292" priority="136" stopIfTrue="1" operator="equal">
      <formula>"No aceptable"</formula>
    </cfRule>
  </conditionalFormatting>
  <conditionalFormatting sqref="AD26:AD816 AD15 AD11:AD12 AD17:AD21">
    <cfRule type="containsText" dxfId="1291" priority="130" stopIfTrue="1" operator="containsText" text="No aceptable o aceptable con control específico">
      <formula>NOT(ISERROR(SEARCH("No aceptable o aceptable con control específico",AD11)))</formula>
    </cfRule>
    <cfRule type="containsText" dxfId="1290" priority="133" stopIfTrue="1" operator="containsText" text="No aceptable">
      <formula>NOT(ISERROR(SEARCH("No aceptable",AD11)))</formula>
    </cfRule>
    <cfRule type="containsText" dxfId="1289" priority="134" stopIfTrue="1" operator="containsText" text="No Aceptable o aceptable con control específico">
      <formula>NOT(ISERROR(SEARCH("No Aceptable o aceptable con control específico",AD11)))</formula>
    </cfRule>
  </conditionalFormatting>
  <conditionalFormatting sqref="AD15">
    <cfRule type="containsText" dxfId="1288" priority="131" stopIfTrue="1" operator="containsText" text="No aceptable">
      <formula>NOT(ISERROR(SEARCH("No aceptable",AD15)))</formula>
    </cfRule>
    <cfRule type="containsText" dxfId="1287" priority="132" stopIfTrue="1" operator="containsText" text="No Aceptable o aceptable con control específico">
      <formula>NOT(ISERROR(SEARCH("No Aceptable o aceptable con control específico",AD15)))</formula>
    </cfRule>
  </conditionalFormatting>
  <conditionalFormatting sqref="AD25">
    <cfRule type="cellIs" dxfId="1286" priority="125" stopIfTrue="1" operator="equal">
      <formula>"Aceptable"</formula>
    </cfRule>
    <cfRule type="cellIs" dxfId="1285" priority="126" stopIfTrue="1" operator="equal">
      <formula>"No aceptable"</formula>
    </cfRule>
  </conditionalFormatting>
  <conditionalFormatting sqref="AD25">
    <cfRule type="containsText" dxfId="1284" priority="122" stopIfTrue="1" operator="containsText" text="No aceptable o aceptable con control específico">
      <formula>NOT(ISERROR(SEARCH("No aceptable o aceptable con control específico",AD25)))</formula>
    </cfRule>
    <cfRule type="containsText" dxfId="1283" priority="123" stopIfTrue="1" operator="containsText" text="No aceptable">
      <formula>NOT(ISERROR(SEARCH("No aceptable",AD25)))</formula>
    </cfRule>
    <cfRule type="containsText" dxfId="1282" priority="124" stopIfTrue="1" operator="containsText" text="No Aceptable o aceptable con control específico">
      <formula>NOT(ISERROR(SEARCH("No Aceptable o aceptable con control específico",AD25)))</formula>
    </cfRule>
  </conditionalFormatting>
  <conditionalFormatting sqref="AD22:AD23">
    <cfRule type="cellIs" dxfId="1281" priority="117" stopIfTrue="1" operator="equal">
      <formula>"Aceptable"</formula>
    </cfRule>
    <cfRule type="cellIs" dxfId="1280" priority="118" stopIfTrue="1" operator="equal">
      <formula>"No aceptable"</formula>
    </cfRule>
  </conditionalFormatting>
  <conditionalFormatting sqref="AD22:AD23">
    <cfRule type="containsText" dxfId="1279" priority="114" stopIfTrue="1" operator="containsText" text="No aceptable o aceptable con control específico">
      <formula>NOT(ISERROR(SEARCH("No aceptable o aceptable con control específico",AD22)))</formula>
    </cfRule>
    <cfRule type="containsText" dxfId="1278" priority="115" stopIfTrue="1" operator="containsText" text="No aceptable">
      <formula>NOT(ISERROR(SEARCH("No aceptable",AD22)))</formula>
    </cfRule>
    <cfRule type="containsText" dxfId="1277" priority="116" stopIfTrue="1" operator="containsText" text="No Aceptable o aceptable con control específico">
      <formula>NOT(ISERROR(SEARCH("No Aceptable o aceptable con control específico",AD22)))</formula>
    </cfRule>
  </conditionalFormatting>
  <conditionalFormatting sqref="AE13">
    <cfRule type="cellIs" dxfId="1276" priority="104" stopIfTrue="1" operator="equal">
      <formula>"Aceptable"</formula>
    </cfRule>
    <cfRule type="cellIs" dxfId="1275" priority="105" stopIfTrue="1" operator="equal">
      <formula>"No aceptable"</formula>
    </cfRule>
  </conditionalFormatting>
  <conditionalFormatting sqref="AE13">
    <cfRule type="cellIs" dxfId="1274" priority="106" stopIfTrue="1" operator="equal">
      <formula>"I"</formula>
    </cfRule>
    <cfRule type="cellIs" dxfId="1273" priority="107" stopIfTrue="1" operator="equal">
      <formula>"II"</formula>
    </cfRule>
    <cfRule type="cellIs" dxfId="1272" priority="108" stopIfTrue="1" operator="between">
      <formula>"III"</formula>
      <formula>"IV"</formula>
    </cfRule>
  </conditionalFormatting>
  <conditionalFormatting sqref="AB13:AD13">
    <cfRule type="cellIs" dxfId="1271" priority="101" stopIfTrue="1" operator="equal">
      <formula>"I"</formula>
    </cfRule>
    <cfRule type="cellIs" dxfId="1270" priority="102" stopIfTrue="1" operator="equal">
      <formula>"II"</formula>
    </cfRule>
    <cfRule type="cellIs" dxfId="1269" priority="103" stopIfTrue="1" operator="between">
      <formula>"III"</formula>
      <formula>"IV"</formula>
    </cfRule>
  </conditionalFormatting>
  <conditionalFormatting sqref="AD13">
    <cfRule type="cellIs" dxfId="1268" priority="99" stopIfTrue="1" operator="equal">
      <formula>"Aceptable"</formula>
    </cfRule>
    <cfRule type="cellIs" dxfId="1267" priority="100" stopIfTrue="1" operator="equal">
      <formula>"No aceptable"</formula>
    </cfRule>
  </conditionalFormatting>
  <conditionalFormatting sqref="AD13">
    <cfRule type="containsText" dxfId="1266" priority="94" stopIfTrue="1" operator="containsText" text="No aceptable o aceptable con control específico">
      <formula>NOT(ISERROR(SEARCH("No aceptable o aceptable con control específico",AD13)))</formula>
    </cfRule>
    <cfRule type="containsText" dxfId="1265" priority="97" stopIfTrue="1" operator="containsText" text="No aceptable">
      <formula>NOT(ISERROR(SEARCH("No aceptable",AD13)))</formula>
    </cfRule>
    <cfRule type="containsText" dxfId="1264" priority="98" stopIfTrue="1" operator="containsText" text="No Aceptable o aceptable con control específico">
      <formula>NOT(ISERROR(SEARCH("No Aceptable o aceptable con control específico",AD13)))</formula>
    </cfRule>
  </conditionalFormatting>
  <conditionalFormatting sqref="AD13">
    <cfRule type="containsText" dxfId="1263" priority="95" stopIfTrue="1" operator="containsText" text="No aceptable">
      <formula>NOT(ISERROR(SEARCH("No aceptable",AD13)))</formula>
    </cfRule>
    <cfRule type="containsText" dxfId="1262" priority="96" stopIfTrue="1" operator="containsText" text="No Aceptable o aceptable con control específico">
      <formula>NOT(ISERROR(SEARCH("No Aceptable o aceptable con control específico",AD13)))</formula>
    </cfRule>
  </conditionalFormatting>
  <conditionalFormatting sqref="AE11:AE12">
    <cfRule type="cellIs" dxfId="1261" priority="91" stopIfTrue="1" operator="equal">
      <formula>"I"</formula>
    </cfRule>
    <cfRule type="cellIs" dxfId="1260" priority="92" stopIfTrue="1" operator="equal">
      <formula>"II"</formula>
    </cfRule>
    <cfRule type="cellIs" dxfId="1259" priority="93" stopIfTrue="1" operator="between">
      <formula>"III"</formula>
      <formula>"IV"</formula>
    </cfRule>
  </conditionalFormatting>
  <conditionalFormatting sqref="AE11:AE12">
    <cfRule type="cellIs" dxfId="1258" priority="89" stopIfTrue="1" operator="equal">
      <formula>"Aceptable"</formula>
    </cfRule>
    <cfRule type="cellIs" dxfId="1257" priority="90" stopIfTrue="1" operator="equal">
      <formula>"No aceptable"</formula>
    </cfRule>
  </conditionalFormatting>
  <conditionalFormatting sqref="AE20">
    <cfRule type="cellIs" dxfId="1256" priority="86" stopIfTrue="1" operator="equal">
      <formula>"I"</formula>
    </cfRule>
    <cfRule type="cellIs" dxfId="1255" priority="87" stopIfTrue="1" operator="equal">
      <formula>"II"</formula>
    </cfRule>
    <cfRule type="cellIs" dxfId="1254" priority="88" stopIfTrue="1" operator="between">
      <formula>"III"</formula>
      <formula>"IV"</formula>
    </cfRule>
  </conditionalFormatting>
  <conditionalFormatting sqref="AE20">
    <cfRule type="cellIs" dxfId="1253" priority="84" stopIfTrue="1" operator="equal">
      <formula>"Aceptable"</formula>
    </cfRule>
    <cfRule type="cellIs" dxfId="1252" priority="85" stopIfTrue="1" operator="equal">
      <formula>"No aceptable"</formula>
    </cfRule>
  </conditionalFormatting>
  <conditionalFormatting sqref="AE25">
    <cfRule type="cellIs" dxfId="1251" priority="77" stopIfTrue="1" operator="equal">
      <formula>"Aceptable"</formula>
    </cfRule>
    <cfRule type="cellIs" dxfId="1250" priority="78" stopIfTrue="1" operator="equal">
      <formula>"No aceptable"</formula>
    </cfRule>
  </conditionalFormatting>
  <conditionalFormatting sqref="AE21">
    <cfRule type="cellIs" dxfId="1249" priority="74" stopIfTrue="1" operator="equal">
      <formula>"I"</formula>
    </cfRule>
    <cfRule type="cellIs" dxfId="1248" priority="75" stopIfTrue="1" operator="equal">
      <formula>"II"</formula>
    </cfRule>
    <cfRule type="cellIs" dxfId="1247" priority="76" stopIfTrue="1" operator="between">
      <formula>"III"</formula>
      <formula>"IV"</formula>
    </cfRule>
  </conditionalFormatting>
  <conditionalFormatting sqref="AE21">
    <cfRule type="cellIs" dxfId="1246" priority="72" stopIfTrue="1" operator="equal">
      <formula>"Aceptable"</formula>
    </cfRule>
    <cfRule type="cellIs" dxfId="1245" priority="73" stopIfTrue="1" operator="equal">
      <formula>"No aceptable"</formula>
    </cfRule>
  </conditionalFormatting>
  <conditionalFormatting sqref="AE23">
    <cfRule type="cellIs" dxfId="1244" priority="69" stopIfTrue="1" operator="equal">
      <formula>"I"</formula>
    </cfRule>
    <cfRule type="cellIs" dxfId="1243" priority="70" stopIfTrue="1" operator="equal">
      <formula>"II"</formula>
    </cfRule>
    <cfRule type="cellIs" dxfId="1242" priority="71" stopIfTrue="1" operator="between">
      <formula>"III"</formula>
      <formula>"IV"</formula>
    </cfRule>
  </conditionalFormatting>
  <conditionalFormatting sqref="AE23">
    <cfRule type="cellIs" dxfId="1241" priority="67" stopIfTrue="1" operator="equal">
      <formula>"Aceptable"</formula>
    </cfRule>
    <cfRule type="cellIs" dxfId="1240" priority="68" stopIfTrue="1" operator="equal">
      <formula>"No aceptable"</formula>
    </cfRule>
  </conditionalFormatting>
  <conditionalFormatting sqref="AE17:AE19">
    <cfRule type="cellIs" dxfId="1239" priority="54" stopIfTrue="1" operator="equal">
      <formula>"I"</formula>
    </cfRule>
    <cfRule type="cellIs" dxfId="1238" priority="55" stopIfTrue="1" operator="equal">
      <formula>"II"</formula>
    </cfRule>
    <cfRule type="cellIs" dxfId="1237" priority="56" stopIfTrue="1" operator="between">
      <formula>"III"</formula>
      <formula>"IV"</formula>
    </cfRule>
  </conditionalFormatting>
  <conditionalFormatting sqref="AE17:AE19">
    <cfRule type="cellIs" dxfId="1236" priority="52" stopIfTrue="1" operator="equal">
      <formula>"Aceptable"</formula>
    </cfRule>
    <cfRule type="cellIs" dxfId="1235" priority="53" stopIfTrue="1" operator="equal">
      <formula>"No aceptable"</formula>
    </cfRule>
  </conditionalFormatting>
  <conditionalFormatting sqref="AB16:AD16">
    <cfRule type="cellIs" dxfId="1234" priority="49" stopIfTrue="1" operator="equal">
      <formula>"I"</formula>
    </cfRule>
    <cfRule type="cellIs" dxfId="1233" priority="50" stopIfTrue="1" operator="equal">
      <formula>"II"</formula>
    </cfRule>
    <cfRule type="cellIs" dxfId="1232" priority="51" stopIfTrue="1" operator="between">
      <formula>"III"</formula>
      <formula>"IV"</formula>
    </cfRule>
  </conditionalFormatting>
  <conditionalFormatting sqref="AD16">
    <cfRule type="cellIs" dxfId="1231" priority="47" stopIfTrue="1" operator="equal">
      <formula>"Aceptable"</formula>
    </cfRule>
    <cfRule type="cellIs" dxfId="1230" priority="48" stopIfTrue="1" operator="equal">
      <formula>"No aceptable"</formula>
    </cfRule>
  </conditionalFormatting>
  <conditionalFormatting sqref="AD16">
    <cfRule type="containsText" dxfId="1229" priority="44" stopIfTrue="1" operator="containsText" text="No aceptable o aceptable con control específico">
      <formula>NOT(ISERROR(SEARCH("No aceptable o aceptable con control específico",AD16)))</formula>
    </cfRule>
    <cfRule type="containsText" dxfId="1228" priority="45" stopIfTrue="1" operator="containsText" text="No aceptable">
      <formula>NOT(ISERROR(SEARCH("No aceptable",AD16)))</formula>
    </cfRule>
    <cfRule type="containsText" dxfId="1227" priority="46" stopIfTrue="1" operator="containsText" text="No Aceptable o aceptable con control específico">
      <formula>NOT(ISERROR(SEARCH("No Aceptable o aceptable con control específico",AD16)))</formula>
    </cfRule>
  </conditionalFormatting>
  <conditionalFormatting sqref="AB14:AC14">
    <cfRule type="cellIs" dxfId="1226" priority="41" stopIfTrue="1" operator="equal">
      <formula>"I"</formula>
    </cfRule>
    <cfRule type="cellIs" dxfId="1225" priority="42" stopIfTrue="1" operator="equal">
      <formula>"II"</formula>
    </cfRule>
    <cfRule type="cellIs" dxfId="1224" priority="43" stopIfTrue="1" operator="between">
      <formula>"III"</formula>
      <formula>"IV"</formula>
    </cfRule>
  </conditionalFormatting>
  <conditionalFormatting sqref="AD14">
    <cfRule type="cellIs" dxfId="1223" priority="38" stopIfTrue="1" operator="equal">
      <formula>"I"</formula>
    </cfRule>
    <cfRule type="cellIs" dxfId="1222" priority="39" stopIfTrue="1" operator="equal">
      <formula>"II"</formula>
    </cfRule>
    <cfRule type="cellIs" dxfId="1221" priority="40" stopIfTrue="1" operator="between">
      <formula>"III"</formula>
      <formula>"IV"</formula>
    </cfRule>
  </conditionalFormatting>
  <conditionalFormatting sqref="AD14">
    <cfRule type="cellIs" dxfId="1220" priority="36" stopIfTrue="1" operator="equal">
      <formula>"Aceptable"</formula>
    </cfRule>
    <cfRule type="cellIs" dxfId="1219" priority="37" stopIfTrue="1" operator="equal">
      <formula>"No aceptable"</formula>
    </cfRule>
  </conditionalFormatting>
  <conditionalFormatting sqref="AD14">
    <cfRule type="containsText" dxfId="1218" priority="33" stopIfTrue="1" operator="containsText" text="No aceptable o aceptable con control específico">
      <formula>NOT(ISERROR(SEARCH("No aceptable o aceptable con control específico",AD14)))</formula>
    </cfRule>
    <cfRule type="containsText" dxfId="1217" priority="34" stopIfTrue="1" operator="containsText" text="No aceptable">
      <formula>NOT(ISERROR(SEARCH("No aceptable",AD14)))</formula>
    </cfRule>
    <cfRule type="containsText" dxfId="1216" priority="35" stopIfTrue="1" operator="containsText" text="No Aceptable o aceptable con control específico">
      <formula>NOT(ISERROR(SEARCH("No Aceptable o aceptable con control específico",AD14)))</formula>
    </cfRule>
  </conditionalFormatting>
  <conditionalFormatting sqref="AD14">
    <cfRule type="containsText" dxfId="1215" priority="31" stopIfTrue="1" operator="containsText" text="No aceptable">
      <formula>NOT(ISERROR(SEARCH("No aceptable",AD14)))</formula>
    </cfRule>
    <cfRule type="containsText" dxfId="1214" priority="32" stopIfTrue="1" operator="containsText" text="No Aceptable o aceptable con control específico">
      <formula>NOT(ISERROR(SEARCH("No Aceptable o aceptable con control específico",AD14)))</formula>
    </cfRule>
  </conditionalFormatting>
  <conditionalFormatting sqref="AE22">
    <cfRule type="cellIs" dxfId="1213" priority="18" stopIfTrue="1" operator="equal">
      <formula>"I"</formula>
    </cfRule>
    <cfRule type="cellIs" dxfId="1212" priority="19" stopIfTrue="1" operator="equal">
      <formula>"II"</formula>
    </cfRule>
    <cfRule type="cellIs" dxfId="1211" priority="20" stopIfTrue="1" operator="between">
      <formula>"III"</formula>
      <formula>"IV"</formula>
    </cfRule>
  </conditionalFormatting>
  <conditionalFormatting sqref="AE22">
    <cfRule type="cellIs" dxfId="1210" priority="16" stopIfTrue="1" operator="equal">
      <formula>"Aceptable"</formula>
    </cfRule>
    <cfRule type="cellIs" dxfId="1209" priority="17" stopIfTrue="1" operator="equal">
      <formula>"No aceptable"</formula>
    </cfRule>
  </conditionalFormatting>
  <conditionalFormatting sqref="AE16">
    <cfRule type="cellIs" dxfId="1208" priority="23" stopIfTrue="1" operator="equal">
      <formula>"I"</formula>
    </cfRule>
    <cfRule type="cellIs" dxfId="1207" priority="24" stopIfTrue="1" operator="equal">
      <formula>"II"</formula>
    </cfRule>
    <cfRule type="cellIs" dxfId="1206" priority="25" stopIfTrue="1" operator="between">
      <formula>"III"</formula>
      <formula>"IV"</formula>
    </cfRule>
  </conditionalFormatting>
  <conditionalFormatting sqref="AE16">
    <cfRule type="cellIs" dxfId="1205" priority="21" stopIfTrue="1" operator="equal">
      <formula>"Aceptable"</formula>
    </cfRule>
    <cfRule type="cellIs" dxfId="1204" priority="22" stopIfTrue="1" operator="equal">
      <formula>"No aceptable"</formula>
    </cfRule>
  </conditionalFormatting>
  <conditionalFormatting sqref="AE26">
    <cfRule type="cellIs" dxfId="1203" priority="13" stopIfTrue="1" operator="equal">
      <formula>"I"</formula>
    </cfRule>
    <cfRule type="cellIs" dxfId="1202" priority="14" stopIfTrue="1" operator="equal">
      <formula>"II"</formula>
    </cfRule>
    <cfRule type="cellIs" dxfId="1201" priority="15" stopIfTrue="1" operator="between">
      <formula>"III"</formula>
      <formula>"IV"</formula>
    </cfRule>
  </conditionalFormatting>
  <conditionalFormatting sqref="AE26">
    <cfRule type="cellIs" dxfId="1200" priority="11" stopIfTrue="1" operator="equal">
      <formula>"Aceptable"</formula>
    </cfRule>
    <cfRule type="cellIs" dxfId="1199" priority="12" stopIfTrue="1" operator="equal">
      <formula>"No aceptable"</formula>
    </cfRule>
  </conditionalFormatting>
  <conditionalFormatting sqref="AB24">
    <cfRule type="cellIs" dxfId="1198" priority="8" stopIfTrue="1" operator="equal">
      <formula>"I"</formula>
    </cfRule>
    <cfRule type="cellIs" dxfId="1197" priority="9" stopIfTrue="1" operator="equal">
      <formula>"II"</formula>
    </cfRule>
    <cfRule type="cellIs" dxfId="1196" priority="10" stopIfTrue="1" operator="between">
      <formula>"III"</formula>
      <formula>"IV"</formula>
    </cfRule>
  </conditionalFormatting>
  <conditionalFormatting sqref="AD24">
    <cfRule type="cellIs" dxfId="1195" priority="6" stopIfTrue="1" operator="equal">
      <formula>"Aceptable"</formula>
    </cfRule>
    <cfRule type="cellIs" dxfId="1194" priority="7" stopIfTrue="1" operator="equal">
      <formula>"No aceptable"</formula>
    </cfRule>
  </conditionalFormatting>
  <conditionalFormatting sqref="AD24">
    <cfRule type="containsText" dxfId="1193" priority="3" stopIfTrue="1" operator="containsText" text="No aceptable o aceptable con control específico">
      <formula>NOT(ISERROR(SEARCH("No aceptable o aceptable con control específico",AD24)))</formula>
    </cfRule>
    <cfRule type="containsText" dxfId="1192" priority="4" stopIfTrue="1" operator="containsText" text="No aceptable">
      <formula>NOT(ISERROR(SEARCH("No aceptable",AD24)))</formula>
    </cfRule>
    <cfRule type="containsText" dxfId="1191" priority="5" stopIfTrue="1" operator="containsText" text="No Aceptable o aceptable con control específico">
      <formula>NOT(ISERROR(SEARCH("No Aceptable o aceptable con control específico",AD24)))</formula>
    </cfRule>
  </conditionalFormatting>
  <conditionalFormatting sqref="AE24">
    <cfRule type="cellIs" dxfId="1190" priority="1" stopIfTrue="1" operator="equal">
      <formula>"Aceptable"</formula>
    </cfRule>
    <cfRule type="cellIs" dxfId="1189"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4 Z16 Z22:Z25" xr:uid="{00000000-0002-0000-1800-000000000000}">
      <formula1>"100,60,25,10"</formula1>
    </dataValidation>
    <dataValidation type="list" allowBlank="1" showInputMessage="1" prompt="4 = Continua_x000a_3 = Frecuente_x000a_2 = Ocasional_x000a_1 = Esporádica" sqref="V14 V16 V22:V25" xr:uid="{00000000-0002-0000-1800-000001000000}">
      <formula1>"4, 3, 2, 1"</formula1>
    </dataValidation>
    <dataValidation type="list" allowBlank="1" showInputMessage="1" showErrorMessage="1" prompt="10 = Muy Alto_x000a_6 = Alto_x000a_2 = Medio_x000a_0 = Bajo" sqref="U14 U16 U22:U25" xr:uid="{00000000-0002-0000-1800-000002000000}">
      <formula1>"10, 6, 2, 0, "</formula1>
    </dataValidation>
    <dataValidation allowBlank="1" sqref="AA14 AA16 AA22:AA25" xr:uid="{00000000-0002-0000-1800-000003000000}"/>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B1:BL28"/>
  <sheetViews>
    <sheetView topLeftCell="U17" zoomScaleNormal="100" workbookViewId="0">
      <selection activeCell="AE19" sqref="AE19"/>
    </sheetView>
  </sheetViews>
  <sheetFormatPr baseColWidth="10" defaultColWidth="9" defaultRowHeight="75" customHeight="1" x14ac:dyDescent="0.2"/>
  <cols>
    <col min="2" max="2" width="5.85546875" customWidth="1"/>
    <col min="3" max="3" width="7.28515625" customWidth="1"/>
    <col min="4" max="4" width="6.85546875" customWidth="1"/>
    <col min="5" max="5" width="6.5703125" customWidth="1"/>
    <col min="6" max="6" width="5" customWidth="1"/>
    <col min="7" max="7" width="5.85546875" customWidth="1"/>
    <col min="9" max="11" width="12.140625" customWidth="1"/>
    <col min="12" max="15" width="5.140625" customWidth="1"/>
    <col min="16" max="16" width="11.85546875" customWidth="1"/>
    <col min="18" max="20" width="14.42578125" customWidth="1"/>
    <col min="21" max="24" width="4" customWidth="1"/>
    <col min="25" max="25" width="7.28515625" customWidth="1"/>
    <col min="26" max="30" width="6.140625" customWidth="1"/>
    <col min="31" max="31" width="18.85546875" bestFit="1" customWidth="1"/>
    <col min="32" max="33" width="5.85546875" customWidth="1"/>
    <col min="34" max="35" width="14" customWidth="1"/>
  </cols>
  <sheetData>
    <row r="1" spans="2:64" ht="39.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39.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39.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39.7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18.75" customHeight="1" x14ac:dyDescent="0.3">
      <c r="E6" s="113"/>
      <c r="H6" s="114"/>
      <c r="AF6" s="113"/>
      <c r="AG6" s="113"/>
      <c r="AH6" s="113"/>
      <c r="AJ6" s="114"/>
    </row>
    <row r="7" spans="2: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97.5" customHeight="1" x14ac:dyDescent="0.35">
      <c r="B11" s="264" t="s">
        <v>135</v>
      </c>
      <c r="C11" s="264" t="s">
        <v>280</v>
      </c>
      <c r="D11" s="264" t="s">
        <v>253</v>
      </c>
      <c r="E11" s="270" t="s">
        <v>139</v>
      </c>
      <c r="F11" s="270" t="s">
        <v>254</v>
      </c>
      <c r="G11" s="31" t="s">
        <v>42</v>
      </c>
      <c r="H11" s="302" t="s">
        <v>36</v>
      </c>
      <c r="I11" s="158" t="s">
        <v>46</v>
      </c>
      <c r="J11" s="159" t="s">
        <v>354</v>
      </c>
      <c r="K11" s="159" t="s">
        <v>355</v>
      </c>
      <c r="L11" s="172">
        <v>1</v>
      </c>
      <c r="M11" s="172">
        <v>0</v>
      </c>
      <c r="N11" s="172">
        <v>0</v>
      </c>
      <c r="O11" s="172">
        <f t="shared" ref="O11:O26" si="0">SUM(L11:N11)</f>
        <v>1</v>
      </c>
      <c r="P11" s="159" t="s">
        <v>356</v>
      </c>
      <c r="Q11" s="161">
        <v>8</v>
      </c>
      <c r="R11" s="159" t="s">
        <v>603</v>
      </c>
      <c r="S11" s="159" t="s">
        <v>358</v>
      </c>
      <c r="T11" s="159" t="s">
        <v>357</v>
      </c>
      <c r="U11" s="162">
        <v>2</v>
      </c>
      <c r="V11" s="162">
        <v>4</v>
      </c>
      <c r="W11" s="162">
        <f t="shared" ref="W11:W26" si="1">V11*U11</f>
        <v>8</v>
      </c>
      <c r="X11" s="163" t="str">
        <f t="shared" ref="X11:X26" si="2">+IF(AND(U11*V11&gt;=24,U11*V11&lt;=40),"MA",IF(AND(U11*V11&gt;=10,U11*V11&lt;=20),"A",IF(AND(U11*V11&gt;=6,U11*V11&lt;=8),"M",IF(AND(U11*V11&gt;=0,U11*V11&lt;=4),"B",""))))</f>
        <v>M</v>
      </c>
      <c r="Y11" s="166" t="str">
        <f t="shared" ref="Y11:Y26"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 t="shared" ref="AA11:AA26" si="4">W11*Z11</f>
        <v>80</v>
      </c>
      <c r="AB11" s="165" t="str">
        <f t="shared" ref="AB11:AB26" si="5">+IF(AND(U11*V11*Z11&gt;=600,U11*V11*Z11&lt;=4000),"I",IF(AND(U11*V11*Z11&gt;=150,U11*V11*Z11&lt;=500),"II",IF(AND(U11*V11*Z11&gt;=40,U11*V11*Z11&lt;=120),"III",IF(AND(U11*V11*Z11&gt;=0,U11*V11*Z11&lt;=20),"IV",""))))</f>
        <v>III</v>
      </c>
      <c r="AC11" s="166" t="str">
        <f t="shared" ref="AC11:AC26"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 t="shared" ref="AD11:AD26" si="7">+IF(AB11="I","No aceptable",IF(AB11="II","No aceptable o aceptable con control específico",IF(AB11="III","Aceptable",IF(AB11="IV","Aceptable",""))))</f>
        <v>Aceptable</v>
      </c>
      <c r="AE11" s="158" t="s">
        <v>56</v>
      </c>
      <c r="AF11" s="161" t="s">
        <v>34</v>
      </c>
      <c r="AG11" s="161" t="s">
        <v>34</v>
      </c>
      <c r="AH11" s="161" t="s">
        <v>363</v>
      </c>
      <c r="AI11" s="158" t="s">
        <v>359</v>
      </c>
      <c r="AJ11" s="161" t="s">
        <v>34</v>
      </c>
      <c r="AK11" s="118"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97.5" customHeight="1" x14ac:dyDescent="0.35">
      <c r="B12" s="264"/>
      <c r="C12" s="264"/>
      <c r="D12" s="264"/>
      <c r="E12" s="270"/>
      <c r="F12" s="270"/>
      <c r="G12" s="31" t="s">
        <v>42</v>
      </c>
      <c r="H12" s="304"/>
      <c r="I12" s="158" t="s">
        <v>120</v>
      </c>
      <c r="J12" s="159" t="s">
        <v>360</v>
      </c>
      <c r="K12" s="168" t="s">
        <v>361</v>
      </c>
      <c r="L12" s="172">
        <v>1</v>
      </c>
      <c r="M12" s="172">
        <v>0</v>
      </c>
      <c r="N12" s="172">
        <v>0</v>
      </c>
      <c r="O12" s="172">
        <f t="shared" ref="O12" si="8">SUM(L12:N12)</f>
        <v>1</v>
      </c>
      <c r="P12" s="159" t="s">
        <v>356</v>
      </c>
      <c r="Q12" s="161">
        <v>8</v>
      </c>
      <c r="R12" s="168" t="s">
        <v>604</v>
      </c>
      <c r="S12" s="168" t="s">
        <v>358</v>
      </c>
      <c r="T12" s="168" t="s">
        <v>357</v>
      </c>
      <c r="U12" s="162">
        <v>2</v>
      </c>
      <c r="V12" s="162">
        <v>4</v>
      </c>
      <c r="W12" s="162">
        <f t="shared" ref="W12" si="9">V12*U12</f>
        <v>8</v>
      </c>
      <c r="X12" s="163" t="str">
        <f t="shared" ref="X12" si="10">+IF(AND(U12*V12&gt;=24,U12*V12&lt;=40),"MA",IF(AND(U12*V12&gt;=10,U12*V12&lt;=20),"A",IF(AND(U12*V12&gt;=6,U12*V12&lt;=8),"M",IF(AND(U12*V12&gt;=0,U12*V12&lt;=4),"B",""))))</f>
        <v>M</v>
      </c>
      <c r="Y12" s="166" t="str">
        <f t="shared" ref="Y12" si="11">+IF(X12="MA","Situación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11</v>
      </c>
      <c r="AA12" s="162">
        <f t="shared" ref="AA12" si="12">W12*Z12</f>
        <v>88</v>
      </c>
      <c r="AB12" s="165" t="str">
        <f t="shared" ref="AB12" si="13">+IF(AND(U12*V12*Z12&gt;=600,U12*V12*Z12&lt;=4000),"I",IF(AND(U12*V12*Z12&gt;=150,U12*V12*Z12&lt;=500),"II",IF(AND(U12*V12*Z12&gt;=40,U12*V12*Z12&lt;=120),"III",IF(AND(U12*V12*Z12&gt;=0,U12*V12*Z12&lt;=20),"IV",""))))</f>
        <v>III</v>
      </c>
      <c r="AC12" s="166" t="str">
        <f t="shared" ref="AC12" si="14">+IF(AB12="I","Situación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 t="shared" ref="AD12" si="15">+IF(AB12="I","No aceptable",IF(AB12="II","No aceptable o aceptable con control específico",IF(AB12="III","Aceptable",IF(AB12="IV","Aceptable",""))))</f>
        <v>Aceptable</v>
      </c>
      <c r="AE12" s="158" t="s">
        <v>121</v>
      </c>
      <c r="AF12" s="161" t="s">
        <v>34</v>
      </c>
      <c r="AG12" s="161" t="s">
        <v>34</v>
      </c>
      <c r="AH12" s="161" t="s">
        <v>364</v>
      </c>
      <c r="AI12" s="158" t="s">
        <v>359</v>
      </c>
      <c r="AJ12" s="161" t="s">
        <v>34</v>
      </c>
      <c r="AK12" s="118"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97.5" customHeight="1" x14ac:dyDescent="0.35">
      <c r="B13" s="264"/>
      <c r="C13" s="264"/>
      <c r="D13" s="264"/>
      <c r="E13" s="270"/>
      <c r="F13" s="270"/>
      <c r="G13" s="31" t="s">
        <v>42</v>
      </c>
      <c r="H13" s="307" t="s">
        <v>44</v>
      </c>
      <c r="I13" s="158" t="s">
        <v>333</v>
      </c>
      <c r="J13" s="158" t="s">
        <v>334</v>
      </c>
      <c r="K13" s="158" t="s">
        <v>335</v>
      </c>
      <c r="L13" s="172">
        <v>1</v>
      </c>
      <c r="M13" s="172">
        <v>0</v>
      </c>
      <c r="N13" s="172">
        <v>0</v>
      </c>
      <c r="O13" s="172">
        <f t="shared" ref="O13" si="16">SUM(L13:N13)</f>
        <v>1</v>
      </c>
      <c r="P13" s="158" t="s">
        <v>336</v>
      </c>
      <c r="Q13" s="161">
        <v>8</v>
      </c>
      <c r="R13" s="158" t="s">
        <v>339</v>
      </c>
      <c r="S13" s="158" t="s">
        <v>641</v>
      </c>
      <c r="T13" s="158" t="s">
        <v>444</v>
      </c>
      <c r="U13" s="162">
        <v>2</v>
      </c>
      <c r="V13" s="162">
        <v>4</v>
      </c>
      <c r="W13" s="162">
        <f t="shared" ref="W13:W14" si="17">V13*U13</f>
        <v>8</v>
      </c>
      <c r="X13" s="163" t="str">
        <f t="shared" ref="X13:X14" si="18">+IF(AND(U13*V13&gt;=24,U13*V13&lt;=40),"MA",IF(AND(U13*V13&gt;=10,U13*V13&lt;=20),"A",IF(AND(U13*V13&gt;=6,U13*V13&lt;=8),"M",IF(AND(U13*V13&gt;=0,U13*V13&lt;=4),"B",""))))</f>
        <v>M</v>
      </c>
      <c r="Y13" s="166" t="str">
        <f t="shared" ref="Y13:Y14" si="19">+IF(X13="MA","Situación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62">
        <v>10</v>
      </c>
      <c r="AA13" s="162">
        <f t="shared" ref="AA13:AA14" si="20">W13*Z13</f>
        <v>80</v>
      </c>
      <c r="AB13" s="165" t="str">
        <f t="shared" ref="AB13:AB14" si="21">+IF(AND(U13*V13*Z13&gt;=600,U13*V13*Z13&lt;=4000),"I",IF(AND(U13*V13*Z13&gt;=150,U13*V13*Z13&lt;=500),"II",IF(AND(U13*V13*Z13&gt;=40,U13*V13*Z13&lt;=120),"III",IF(AND(U13*V13*Z13&gt;=0,U13*V13*Z13&lt;=20),"IV",""))))</f>
        <v>III</v>
      </c>
      <c r="AC13" s="166" t="str">
        <f t="shared" ref="AC13:AC14" si="22">+IF(AB13="I","Situación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 t="shared" ref="AD13:AD14" si="23">+IF(AB13="I","No aceptable",IF(AB13="II","No aceptable o aceptable con control específico",IF(AB13="III","Aceptable",IF(AB13="IV","Aceptable",""))))</f>
        <v>Aceptable</v>
      </c>
      <c r="AE13" s="166" t="s">
        <v>342</v>
      </c>
      <c r="AF13" s="158" t="s">
        <v>34</v>
      </c>
      <c r="AG13" s="158" t="s">
        <v>34</v>
      </c>
      <c r="AH13" s="158" t="s">
        <v>34</v>
      </c>
      <c r="AI13" s="158" t="s">
        <v>341</v>
      </c>
      <c r="AJ13" s="158" t="s">
        <v>34</v>
      </c>
      <c r="AK13" s="118" t="s">
        <v>271</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110" customFormat="1" ht="97.5" customHeight="1" x14ac:dyDescent="0.35">
      <c r="B14" s="264"/>
      <c r="C14" s="264"/>
      <c r="D14" s="264"/>
      <c r="E14" s="270"/>
      <c r="F14" s="270"/>
      <c r="G14" s="124"/>
      <c r="H14" s="307"/>
      <c r="I14" s="158" t="s">
        <v>612</v>
      </c>
      <c r="J14" s="158" t="s">
        <v>613</v>
      </c>
      <c r="K14" s="158" t="s">
        <v>614</v>
      </c>
      <c r="L14" s="172">
        <v>1</v>
      </c>
      <c r="M14" s="172">
        <v>0</v>
      </c>
      <c r="N14" s="172">
        <v>0</v>
      </c>
      <c r="O14" s="172">
        <f t="shared" ref="O14" si="24">SUM(L14:N14)</f>
        <v>1</v>
      </c>
      <c r="P14" s="158" t="s">
        <v>615</v>
      </c>
      <c r="Q14" s="161">
        <v>8</v>
      </c>
      <c r="R14" s="158" t="s">
        <v>331</v>
      </c>
      <c r="S14" s="158" t="s">
        <v>616</v>
      </c>
      <c r="T14" s="158" t="s">
        <v>617</v>
      </c>
      <c r="U14" s="162">
        <v>2</v>
      </c>
      <c r="V14" s="162">
        <v>1</v>
      </c>
      <c r="W14" s="162">
        <f t="shared" si="17"/>
        <v>2</v>
      </c>
      <c r="X14" s="163" t="str">
        <f t="shared" si="18"/>
        <v>B</v>
      </c>
      <c r="Y14" s="166" t="str">
        <f t="shared" si="19"/>
        <v>Situación mejorable con exposición ocasional o esporádica, o situación sin anomalía destacable con cualquier nivel de exposición. No es esperable que se materialice el riesgo, aunque puede ser concebible.</v>
      </c>
      <c r="Z14" s="162">
        <v>10</v>
      </c>
      <c r="AA14" s="162">
        <f t="shared" si="20"/>
        <v>20</v>
      </c>
      <c r="AB14" s="165" t="str">
        <f t="shared" si="21"/>
        <v>IV</v>
      </c>
      <c r="AC14" s="166" t="str">
        <f t="shared" si="22"/>
        <v>Mantener las medidas de control existentes, pero se deberían considerar soluciones o mejoras y se deben hacer comprobaciones periódicas para asegurar que el riesgo aún es tolerable.</v>
      </c>
      <c r="AD14" s="166" t="str">
        <f t="shared" si="23"/>
        <v>Aceptable</v>
      </c>
      <c r="AE14" s="158" t="s">
        <v>351</v>
      </c>
      <c r="AF14" s="158" t="s">
        <v>34</v>
      </c>
      <c r="AG14" s="158" t="s">
        <v>34</v>
      </c>
      <c r="AH14" s="158" t="s">
        <v>34</v>
      </c>
      <c r="AI14" s="158" t="s">
        <v>338</v>
      </c>
      <c r="AJ14" s="158" t="s">
        <v>34</v>
      </c>
      <c r="AK14" s="118" t="s">
        <v>618</v>
      </c>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row>
    <row r="15" spans="2:64" s="2" customFormat="1" ht="97.5" customHeight="1" x14ac:dyDescent="0.35">
      <c r="B15" s="264"/>
      <c r="C15" s="264"/>
      <c r="D15" s="264"/>
      <c r="E15" s="270"/>
      <c r="F15" s="270"/>
      <c r="G15" s="31" t="s">
        <v>42</v>
      </c>
      <c r="H15" s="307"/>
      <c r="I15" s="158" t="s">
        <v>60</v>
      </c>
      <c r="J15" s="218" t="s">
        <v>345</v>
      </c>
      <c r="K15" s="158" t="s">
        <v>327</v>
      </c>
      <c r="L15" s="172">
        <v>1</v>
      </c>
      <c r="M15" s="172">
        <v>0</v>
      </c>
      <c r="N15" s="172">
        <v>0</v>
      </c>
      <c r="O15" s="172">
        <f t="shared" si="0"/>
        <v>1</v>
      </c>
      <c r="P15" s="158" t="s">
        <v>343</v>
      </c>
      <c r="Q15" s="158">
        <v>8</v>
      </c>
      <c r="R15" s="158" t="s">
        <v>331</v>
      </c>
      <c r="S15" s="158" t="s">
        <v>329</v>
      </c>
      <c r="T15" s="158" t="s">
        <v>443</v>
      </c>
      <c r="U15" s="162">
        <v>2</v>
      </c>
      <c r="V15" s="162">
        <v>4</v>
      </c>
      <c r="W15" s="162">
        <f t="shared" si="1"/>
        <v>8</v>
      </c>
      <c r="X15" s="163" t="str">
        <f t="shared" si="2"/>
        <v>M</v>
      </c>
      <c r="Y15" s="166" t="str">
        <f t="shared" si="3"/>
        <v>Situación deficiente con exposición esporádica, o bien situación mejorable con exposición continuada o frecuente. Es posible que suceda el daño alguna vez.</v>
      </c>
      <c r="Z15" s="162">
        <v>10</v>
      </c>
      <c r="AA15" s="162">
        <f t="shared" si="4"/>
        <v>80</v>
      </c>
      <c r="AB15" s="165" t="str">
        <f t="shared" si="5"/>
        <v>III</v>
      </c>
      <c r="AC15" s="166" t="str">
        <f t="shared" si="6"/>
        <v>Mejorar si es posible. Sería conveniente justificar la intervención y su rentabilidad.</v>
      </c>
      <c r="AD15" s="166" t="str">
        <f t="shared" si="7"/>
        <v>Aceptable</v>
      </c>
      <c r="AE15" s="158" t="s">
        <v>351</v>
      </c>
      <c r="AF15" s="158" t="s">
        <v>34</v>
      </c>
      <c r="AG15" s="158" t="s">
        <v>34</v>
      </c>
      <c r="AH15" s="158" t="s">
        <v>34</v>
      </c>
      <c r="AI15" s="158" t="s">
        <v>344</v>
      </c>
      <c r="AJ15" s="158" t="s">
        <v>34</v>
      </c>
      <c r="AK15" s="118" t="s">
        <v>35</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110" customFormat="1" ht="97.5" customHeight="1" x14ac:dyDescent="0.35">
      <c r="B16" s="264"/>
      <c r="C16" s="264"/>
      <c r="D16" s="264"/>
      <c r="E16" s="270"/>
      <c r="F16" s="270"/>
      <c r="G16" s="124"/>
      <c r="H16" s="303" t="s">
        <v>307</v>
      </c>
      <c r="I16" s="224" t="s">
        <v>558</v>
      </c>
      <c r="J16" s="168" t="s">
        <v>567</v>
      </c>
      <c r="K16" s="168" t="s">
        <v>568</v>
      </c>
      <c r="L16" s="172">
        <v>1</v>
      </c>
      <c r="M16" s="172">
        <v>0</v>
      </c>
      <c r="N16" s="172">
        <v>0</v>
      </c>
      <c r="O16" s="172">
        <f t="shared" ref="O16:O17" si="25">SUM(L16:N16)</f>
        <v>1</v>
      </c>
      <c r="P16" s="173" t="s">
        <v>534</v>
      </c>
      <c r="Q16" s="158">
        <v>8</v>
      </c>
      <c r="R16" s="173" t="s">
        <v>202</v>
      </c>
      <c r="S16" s="173" t="s">
        <v>202</v>
      </c>
      <c r="T16" s="173" t="s">
        <v>571</v>
      </c>
      <c r="U16" s="162">
        <v>2</v>
      </c>
      <c r="V16" s="162">
        <v>6</v>
      </c>
      <c r="W16" s="162">
        <f t="shared" ref="W16:W17" si="26">V16*U16</f>
        <v>12</v>
      </c>
      <c r="X16" s="163" t="str">
        <f t="shared" ref="X16:X17" si="27">+IF(AND(U16*V16&gt;=24,U16*V16&lt;=40),"MA",IF(AND(U16*V16&gt;=10,U16*V16&lt;=20),"A",IF(AND(U16*V16&gt;=6,U16*V16&lt;=8),"M",IF(AND(U16*V16&gt;=0,U16*V16&lt;=4),"B",""))))</f>
        <v>A</v>
      </c>
      <c r="Y16" s="166" t="str">
        <f t="shared" ref="Y16:Y17" si="28">+IF(X16="MA","Situación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16" s="162">
        <v>25</v>
      </c>
      <c r="AA16" s="162">
        <f t="shared" ref="AA16:AA17" si="29">W16*Z16</f>
        <v>300</v>
      </c>
      <c r="AB16" s="165" t="str">
        <f t="shared" ref="AB16:AB17" si="30">+IF(AND(U16*V16*Z16&gt;=600,U16*V16*Z16&lt;=4000),"I",IF(AND(U16*V16*Z16&gt;=150,U16*V16*Z16&lt;=500),"II",IF(AND(U16*V16*Z16&gt;=40,U16*V16*Z16&lt;=120),"III",IF(AND(U16*V16*Z16&gt;=0,U16*V16*Z16&lt;=20),"IV",""))))</f>
        <v>II</v>
      </c>
      <c r="AC16" s="166" t="str">
        <f t="shared" ref="AC16:AC17" si="31">+IF(AB16="I","Situación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166" t="str">
        <f t="shared" ref="AD16:AD17" si="32">+IF(AB16="I","No aceptable",IF(AB16="II","No aceptable o aceptable con control específico",IF(AB16="III","Aceptable",IF(AB16="IV","Aceptable",""))))</f>
        <v>No aceptable o aceptable con control específico</v>
      </c>
      <c r="AE16" s="158" t="s">
        <v>545</v>
      </c>
      <c r="AF16" s="158" t="s">
        <v>34</v>
      </c>
      <c r="AG16" s="158" t="s">
        <v>34</v>
      </c>
      <c r="AH16" s="168"/>
      <c r="AI16" s="168" t="s">
        <v>538</v>
      </c>
      <c r="AJ16" s="161" t="s">
        <v>34</v>
      </c>
      <c r="AK16" s="118" t="s">
        <v>35</v>
      </c>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row>
    <row r="17" spans="2:64" s="110" customFormat="1" ht="97.5" customHeight="1" x14ac:dyDescent="0.35">
      <c r="B17" s="264"/>
      <c r="C17" s="264"/>
      <c r="D17" s="264"/>
      <c r="E17" s="270"/>
      <c r="F17" s="270"/>
      <c r="G17" s="124"/>
      <c r="H17" s="303"/>
      <c r="I17" s="168" t="s">
        <v>531</v>
      </c>
      <c r="J17" s="168" t="s">
        <v>532</v>
      </c>
      <c r="K17" s="168" t="s">
        <v>533</v>
      </c>
      <c r="L17" s="172">
        <v>1</v>
      </c>
      <c r="M17" s="172">
        <v>0</v>
      </c>
      <c r="N17" s="172">
        <v>0</v>
      </c>
      <c r="O17" s="172">
        <f t="shared" si="25"/>
        <v>1</v>
      </c>
      <c r="P17" s="173" t="s">
        <v>534</v>
      </c>
      <c r="Q17" s="161">
        <v>8</v>
      </c>
      <c r="R17" s="173" t="s">
        <v>535</v>
      </c>
      <c r="S17" s="173" t="s">
        <v>536</v>
      </c>
      <c r="T17" s="173" t="s">
        <v>537</v>
      </c>
      <c r="U17" s="162">
        <v>2</v>
      </c>
      <c r="V17" s="162">
        <v>4</v>
      </c>
      <c r="W17" s="162">
        <f t="shared" si="26"/>
        <v>8</v>
      </c>
      <c r="X17" s="163" t="str">
        <f t="shared" si="27"/>
        <v>M</v>
      </c>
      <c r="Y17" s="166" t="str">
        <f t="shared" si="28"/>
        <v>Situación deficiente con exposición esporádica, o bien situación mejorable con exposición continuada o frecuente. Es posible que suceda el daño alguna vez.</v>
      </c>
      <c r="Z17" s="162">
        <v>10</v>
      </c>
      <c r="AA17" s="162">
        <f t="shared" si="29"/>
        <v>80</v>
      </c>
      <c r="AB17" s="165" t="str">
        <f t="shared" si="30"/>
        <v>III</v>
      </c>
      <c r="AC17" s="166" t="str">
        <f t="shared" si="31"/>
        <v>Mejorar si es posible. Sería conveniente justificar la intervención y su rentabilidad.</v>
      </c>
      <c r="AD17" s="166" t="str">
        <f t="shared" si="32"/>
        <v>Aceptable</v>
      </c>
      <c r="AE17" s="158" t="s">
        <v>545</v>
      </c>
      <c r="AF17" s="158" t="s">
        <v>34</v>
      </c>
      <c r="AG17" s="158" t="s">
        <v>34</v>
      </c>
      <c r="AH17" s="168"/>
      <c r="AI17" s="168" t="s">
        <v>538</v>
      </c>
      <c r="AJ17" s="161" t="s">
        <v>34</v>
      </c>
      <c r="AK17" s="118" t="s">
        <v>35</v>
      </c>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row>
    <row r="18" spans="2:64" s="2" customFormat="1" ht="97.5" customHeight="1" x14ac:dyDescent="0.35">
      <c r="B18" s="264"/>
      <c r="C18" s="264"/>
      <c r="D18" s="264"/>
      <c r="E18" s="270"/>
      <c r="F18" s="270"/>
      <c r="G18" s="31" t="s">
        <v>42</v>
      </c>
      <c r="H18" s="304"/>
      <c r="I18" s="168" t="s">
        <v>546</v>
      </c>
      <c r="J18" s="168" t="s">
        <v>556</v>
      </c>
      <c r="K18" s="168" t="s">
        <v>547</v>
      </c>
      <c r="L18" s="172">
        <v>1</v>
      </c>
      <c r="M18" s="172">
        <v>0</v>
      </c>
      <c r="N18" s="172">
        <v>0</v>
      </c>
      <c r="O18" s="172">
        <f t="shared" si="0"/>
        <v>1</v>
      </c>
      <c r="P18" s="168" t="s">
        <v>534</v>
      </c>
      <c r="Q18" s="161">
        <v>8</v>
      </c>
      <c r="R18" s="168" t="s">
        <v>549</v>
      </c>
      <c r="S18" s="168" t="s">
        <v>550</v>
      </c>
      <c r="T18" s="168" t="s">
        <v>551</v>
      </c>
      <c r="U18" s="162">
        <v>2</v>
      </c>
      <c r="V18" s="162">
        <v>6</v>
      </c>
      <c r="W18" s="162">
        <f t="shared" si="1"/>
        <v>12</v>
      </c>
      <c r="X18" s="163" t="str">
        <f t="shared" si="2"/>
        <v>A</v>
      </c>
      <c r="Y18" s="166" t="str">
        <f t="shared" si="3"/>
        <v>Situación deficiente con exposición frecuente u ocasional, o bien situación muy deficiente con exposición ocasional o esporádica. La materialización de Riesgo es posible que suceda varias veces en la vida laboral</v>
      </c>
      <c r="Z18" s="162">
        <v>25</v>
      </c>
      <c r="AA18" s="162">
        <f t="shared" si="4"/>
        <v>300</v>
      </c>
      <c r="AB18" s="165" t="str">
        <f t="shared" si="5"/>
        <v>II</v>
      </c>
      <c r="AC18" s="166" t="str">
        <f t="shared" si="6"/>
        <v>Corregir y adoptar medidas de control de inmediato. Sin embargo suspenda actividades si el nivel de riesgo está por encima o igual de 360.</v>
      </c>
      <c r="AD18" s="166" t="str">
        <f t="shared" si="7"/>
        <v>No aceptable o aceptable con control específico</v>
      </c>
      <c r="AE18" s="158" t="s">
        <v>545</v>
      </c>
      <c r="AF18" s="158" t="s">
        <v>34</v>
      </c>
      <c r="AG18" s="158" t="s">
        <v>34</v>
      </c>
      <c r="AH18" s="158" t="s">
        <v>34</v>
      </c>
      <c r="AI18" s="168" t="s">
        <v>552</v>
      </c>
      <c r="AJ18" s="161" t="s">
        <v>34</v>
      </c>
      <c r="AK18" s="118"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97.5" customHeight="1" x14ac:dyDescent="0.35">
      <c r="B19" s="264"/>
      <c r="C19" s="264"/>
      <c r="D19" s="264"/>
      <c r="E19" s="270"/>
      <c r="F19" s="270"/>
      <c r="G19" s="100" t="s">
        <v>42</v>
      </c>
      <c r="H19" s="168" t="s">
        <v>306</v>
      </c>
      <c r="I19" s="168" t="s">
        <v>522</v>
      </c>
      <c r="J19" s="168" t="s">
        <v>509</v>
      </c>
      <c r="K19" s="168" t="s">
        <v>510</v>
      </c>
      <c r="L19" s="222">
        <v>1</v>
      </c>
      <c r="M19" s="158">
        <v>0</v>
      </c>
      <c r="N19" s="223">
        <v>0</v>
      </c>
      <c r="O19" s="223">
        <v>1</v>
      </c>
      <c r="P19" s="168" t="s">
        <v>511</v>
      </c>
      <c r="Q19" s="158">
        <v>8</v>
      </c>
      <c r="R19" s="168" t="s">
        <v>512</v>
      </c>
      <c r="S19" s="168" t="s">
        <v>513</v>
      </c>
      <c r="T19" s="168" t="s">
        <v>514</v>
      </c>
      <c r="U19" s="162">
        <v>2</v>
      </c>
      <c r="V19" s="162">
        <v>3</v>
      </c>
      <c r="W19" s="162">
        <f t="shared" si="1"/>
        <v>6</v>
      </c>
      <c r="X19" s="163" t="str">
        <f t="shared" si="2"/>
        <v>M</v>
      </c>
      <c r="Y19" s="166" t="str">
        <f t="shared" si="3"/>
        <v>Situación deficiente con exposición esporádica, o bien situación mejorable con exposición continuada o frecuente. Es posible que suceda el daño alguna vez.</v>
      </c>
      <c r="Z19" s="162">
        <v>25</v>
      </c>
      <c r="AA19" s="162">
        <f t="shared" si="4"/>
        <v>150</v>
      </c>
      <c r="AB19" s="165" t="str">
        <f t="shared" si="5"/>
        <v>II</v>
      </c>
      <c r="AC19" s="166" t="str">
        <f t="shared" si="6"/>
        <v>Corregir y adoptar medidas de control de inmediato. Sin embargo suspenda actividades si el nivel de riesgo está por encima o igual de 360.</v>
      </c>
      <c r="AD19" s="166" t="str">
        <f t="shared" si="7"/>
        <v>No aceptable o aceptable con control específico</v>
      </c>
      <c r="AE19" s="166" t="s">
        <v>655</v>
      </c>
      <c r="AF19" s="158" t="s">
        <v>34</v>
      </c>
      <c r="AG19" s="158" t="s">
        <v>34</v>
      </c>
      <c r="AH19" s="162" t="s">
        <v>507</v>
      </c>
      <c r="AI19" s="162" t="s">
        <v>508</v>
      </c>
      <c r="AJ19" s="158" t="s">
        <v>506</v>
      </c>
      <c r="AK19" s="133" t="s">
        <v>271</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97.5" customHeight="1" x14ac:dyDescent="0.35">
      <c r="B20" s="264"/>
      <c r="C20" s="264"/>
      <c r="D20" s="264"/>
      <c r="E20" s="270"/>
      <c r="F20" s="270"/>
      <c r="G20" s="31" t="s">
        <v>33</v>
      </c>
      <c r="H20" s="303" t="s">
        <v>45</v>
      </c>
      <c r="I20" s="168" t="s">
        <v>48</v>
      </c>
      <c r="J20" s="168" t="s">
        <v>409</v>
      </c>
      <c r="K20" s="168" t="s">
        <v>400</v>
      </c>
      <c r="L20" s="172">
        <v>1</v>
      </c>
      <c r="M20" s="172">
        <v>0</v>
      </c>
      <c r="N20" s="172">
        <v>0</v>
      </c>
      <c r="O20" s="172">
        <f t="shared" si="0"/>
        <v>1</v>
      </c>
      <c r="P20" s="168" t="s">
        <v>417</v>
      </c>
      <c r="Q20" s="161">
        <v>1</v>
      </c>
      <c r="R20" s="168" t="s">
        <v>202</v>
      </c>
      <c r="S20" s="158" t="s">
        <v>440</v>
      </c>
      <c r="T20" s="168" t="s">
        <v>450</v>
      </c>
      <c r="U20" s="162">
        <v>2</v>
      </c>
      <c r="V20" s="162">
        <v>3</v>
      </c>
      <c r="W20" s="162">
        <f>V20*U20</f>
        <v>6</v>
      </c>
      <c r="X20" s="163" t="str">
        <f>+IF(AND(U20*V20&gt;=24,U20*V20&lt;=40),"MA",IF(AND(U20*V20&gt;=10,U20*V20&lt;=20),"A",IF(AND(U20*V20&gt;=6,U20*V20&lt;=8),"M",IF(AND(U20*V20&gt;=0,U20*V20&lt;=4),"B",""))))</f>
        <v>M</v>
      </c>
      <c r="Y20" s="166" t="str">
        <f>+IF(X20="MA","Situación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162">
        <v>10</v>
      </c>
      <c r="AA20" s="162">
        <f>W20*Z20</f>
        <v>60</v>
      </c>
      <c r="AB20" s="165" t="str">
        <f t="shared" si="5"/>
        <v>III</v>
      </c>
      <c r="AC20" s="166" t="str">
        <f>+IF(AB20="I","Situación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166" t="str">
        <f>+IF(AB20="I","No aceptable",IF(AB20="II","No aceptable o aceptable con control específico",IF(AB20="III","Aceptable",IF(AB20="IV","Aceptable",""))))</f>
        <v>Aceptable</v>
      </c>
      <c r="AE20" s="166" t="s">
        <v>620</v>
      </c>
      <c r="AF20" s="158" t="s">
        <v>34</v>
      </c>
      <c r="AG20" s="158" t="s">
        <v>34</v>
      </c>
      <c r="AH20" s="168" t="s">
        <v>69</v>
      </c>
      <c r="AI20" s="168" t="s">
        <v>411</v>
      </c>
      <c r="AJ20" s="158" t="s">
        <v>34</v>
      </c>
      <c r="AK20" s="118"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97.5" customHeight="1" x14ac:dyDescent="0.35">
      <c r="B21" s="264"/>
      <c r="C21" s="264"/>
      <c r="D21" s="264"/>
      <c r="E21" s="270"/>
      <c r="F21" s="270"/>
      <c r="G21" s="31" t="s">
        <v>33</v>
      </c>
      <c r="H21" s="303"/>
      <c r="I21" s="168" t="s">
        <v>274</v>
      </c>
      <c r="J21" s="168" t="s">
        <v>407</v>
      </c>
      <c r="K21" s="168" t="s">
        <v>405</v>
      </c>
      <c r="L21" s="172">
        <v>1</v>
      </c>
      <c r="M21" s="172">
        <v>0</v>
      </c>
      <c r="N21" s="172">
        <v>0</v>
      </c>
      <c r="O21" s="172">
        <f t="shared" si="0"/>
        <v>1</v>
      </c>
      <c r="P21" s="168" t="s">
        <v>406</v>
      </c>
      <c r="Q21" s="161">
        <v>2</v>
      </c>
      <c r="R21" s="158" t="s">
        <v>202</v>
      </c>
      <c r="S21" s="168" t="s">
        <v>452</v>
      </c>
      <c r="T21" s="158" t="s">
        <v>454</v>
      </c>
      <c r="U21" s="162">
        <v>2</v>
      </c>
      <c r="V21" s="162">
        <v>3</v>
      </c>
      <c r="W21" s="162">
        <f>V21*U21</f>
        <v>6</v>
      </c>
      <c r="X21" s="163" t="str">
        <f>+IF(AND(U21*V21&gt;=24,U21*V21&lt;=40),"MA",IF(AND(U21*V21&gt;=10,U21*V21&lt;=20),"A",IF(AND(U21*V21&gt;=6,U21*V21&lt;=8),"M",IF(AND(U21*V21&gt;=0,U21*V21&lt;=4),"B",""))))</f>
        <v>M</v>
      </c>
      <c r="Y21" s="166" t="str">
        <f>+IF(X21="MA","Situación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162">
        <v>10</v>
      </c>
      <c r="AA21" s="162">
        <f>W21*Z21</f>
        <v>60</v>
      </c>
      <c r="AB21" s="165" t="str">
        <f t="shared" si="5"/>
        <v>III</v>
      </c>
      <c r="AC21" s="166" t="str">
        <f>+IF(AB21="I","Situación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66" t="str">
        <f>+IF(AB21="I","No aceptable",IF(AB21="II","No aceptable o aceptable con control específico",IF(AB21="III","Aceptable",IF(AB21="IV","Aceptable",""))))</f>
        <v>Aceptable</v>
      </c>
      <c r="AE21" s="158" t="s">
        <v>34</v>
      </c>
      <c r="AF21" s="158" t="s">
        <v>34</v>
      </c>
      <c r="AG21" s="158" t="s">
        <v>34</v>
      </c>
      <c r="AH21" s="168" t="s">
        <v>408</v>
      </c>
      <c r="AI21" s="158" t="s">
        <v>206</v>
      </c>
      <c r="AJ21" s="158" t="s">
        <v>34</v>
      </c>
      <c r="AK21" s="118"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97.5" customHeight="1" x14ac:dyDescent="0.35">
      <c r="B22" s="264"/>
      <c r="C22" s="264"/>
      <c r="D22" s="264"/>
      <c r="E22" s="270"/>
      <c r="F22" s="270"/>
      <c r="G22" s="31" t="s">
        <v>33</v>
      </c>
      <c r="H22" s="303"/>
      <c r="I22" s="168" t="s">
        <v>99</v>
      </c>
      <c r="J22" s="168" t="s">
        <v>424</v>
      </c>
      <c r="K22" s="168" t="s">
        <v>400</v>
      </c>
      <c r="L22" s="172">
        <v>1</v>
      </c>
      <c r="M22" s="172">
        <v>0</v>
      </c>
      <c r="N22" s="172">
        <v>0</v>
      </c>
      <c r="O22" s="172">
        <f t="shared" ref="O22" si="33">SUM(L22:N22)</f>
        <v>1</v>
      </c>
      <c r="P22" s="168" t="s">
        <v>423</v>
      </c>
      <c r="Q22" s="161">
        <v>8</v>
      </c>
      <c r="R22" s="168" t="s">
        <v>202</v>
      </c>
      <c r="S22" s="158" t="s">
        <v>439</v>
      </c>
      <c r="T22" s="158" t="s">
        <v>446</v>
      </c>
      <c r="U22" s="162">
        <v>2</v>
      </c>
      <c r="V22" s="162">
        <v>3</v>
      </c>
      <c r="W22" s="162">
        <f>V22*U22</f>
        <v>6</v>
      </c>
      <c r="X22" s="163" t="str">
        <f>+IF(AND(U22*V22&gt;=24,U22*V22&lt;=40),"MA",IF(AND(U22*V22&gt;=10,U22*V22&lt;=20),"A",IF(AND(U22*V22&gt;=6,U22*V22&lt;=8),"M",IF(AND(U22*V22&gt;=0,U22*V22&lt;=4),"B",""))))</f>
        <v>M</v>
      </c>
      <c r="Y22" s="166" t="str">
        <f>+IF(X22="MA","Situación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2" s="162">
        <v>11</v>
      </c>
      <c r="AA22" s="162">
        <f>W22*Z22</f>
        <v>66</v>
      </c>
      <c r="AB22" s="165" t="str">
        <f t="shared" ref="AB22" si="34">+IF(AND(U22*V22*Z22&gt;=600,U22*V22*Z22&lt;=4000),"I",IF(AND(U22*V22*Z22&gt;=150,U22*V22*Z22&lt;=500),"II",IF(AND(U22*V22*Z22&gt;=40,U22*V22*Z22&lt;=120),"III",IF(AND(U22*V22*Z22&gt;=0,U22*V22*Z22&lt;=20),"IV",""))))</f>
        <v>III</v>
      </c>
      <c r="AC22" s="166" t="str">
        <f>+IF(AB22="I","Situación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66" t="str">
        <f>+IF(AB22="I","No aceptable",IF(AB22="II","No aceptable o aceptable con control específico",IF(AB22="III","Aceptable",IF(AB22="IV","Aceptable",""))))</f>
        <v>Aceptable</v>
      </c>
      <c r="AE22" s="166" t="s">
        <v>67</v>
      </c>
      <c r="AF22" s="161" t="s">
        <v>34</v>
      </c>
      <c r="AG22" s="161" t="s">
        <v>34</v>
      </c>
      <c r="AH22" s="168" t="s">
        <v>190</v>
      </c>
      <c r="AI22" s="168" t="s">
        <v>447</v>
      </c>
      <c r="AJ22" s="161" t="s">
        <v>34</v>
      </c>
      <c r="AK22" s="118"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97.5" customHeight="1" x14ac:dyDescent="0.35">
      <c r="B23" s="264"/>
      <c r="C23" s="264"/>
      <c r="D23" s="264"/>
      <c r="E23" s="270"/>
      <c r="F23" s="270"/>
      <c r="G23" s="31" t="s">
        <v>33</v>
      </c>
      <c r="H23" s="303"/>
      <c r="I23" s="168" t="s">
        <v>65</v>
      </c>
      <c r="J23" s="168" t="s">
        <v>418</v>
      </c>
      <c r="K23" s="168" t="s">
        <v>66</v>
      </c>
      <c r="L23" s="172">
        <v>1</v>
      </c>
      <c r="M23" s="172">
        <v>0</v>
      </c>
      <c r="N23" s="172">
        <v>0</v>
      </c>
      <c r="O23" s="172">
        <f t="shared" ref="O23" si="35">SUM(L23:N23)</f>
        <v>1</v>
      </c>
      <c r="P23" s="168" t="s">
        <v>412</v>
      </c>
      <c r="Q23" s="161">
        <v>8</v>
      </c>
      <c r="R23" s="158" t="s">
        <v>202</v>
      </c>
      <c r="S23" s="168" t="s">
        <v>413</v>
      </c>
      <c r="T23" s="158" t="s">
        <v>449</v>
      </c>
      <c r="U23" s="162">
        <v>2</v>
      </c>
      <c r="V23" s="162">
        <v>3</v>
      </c>
      <c r="W23" s="162">
        <f>V23*U23</f>
        <v>6</v>
      </c>
      <c r="X23" s="163" t="str">
        <f>+IF(AND(U23*V23&gt;=24,U23*V23&lt;=40),"MA",IF(AND(U23*V23&gt;=10,U23*V23&lt;=20),"A",IF(AND(U23*V23&gt;=6,U23*V23&lt;=8),"M",IF(AND(U23*V23&gt;=0,U23*V23&lt;=4),"B",""))))</f>
        <v>M</v>
      </c>
      <c r="Y23" s="166" t="str">
        <f>+IF(X23="MA","Situación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3" s="162">
        <v>12</v>
      </c>
      <c r="AA23" s="162">
        <f>W23*Z23</f>
        <v>72</v>
      </c>
      <c r="AB23" s="165" t="str">
        <f t="shared" ref="AB23" si="36">+IF(AND(U23*V23*Z23&gt;=600,U23*V23*Z23&lt;=4000),"I",IF(AND(U23*V23*Z23&gt;=150,U23*V23*Z23&lt;=500),"II",IF(AND(U23*V23*Z23&gt;=40,U23*V23*Z23&lt;=120),"III",IF(AND(U23*V23*Z23&gt;=0,U23*V23*Z23&lt;=20),"IV",""))))</f>
        <v>III</v>
      </c>
      <c r="AC23" s="166" t="str">
        <f>+IF(AB23="I","Situación crìtica. Suspender actividades hasta que el riesgo esté bajo control. Intervención urgente.",IF(AB23="II","Corregir y adoptar medidas de control de inmediato. Sin embargo suspenda actividades si el nivel de riesgo está por encima o igual de 360.",IF(AB23="III","Mejorar si es posible. Sería conveniente justificar la intervención y su rentabilidad.",IF(AB23="IV","Mantener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3" s="166" t="str">
        <f>+IF(AB23="I","No aceptable",IF(AB23="II","No aceptable o aceptable con control específico",IF(AB23="III","Aceptable",IF(AB23="IV","Aceptable",""))))</f>
        <v>Aceptable</v>
      </c>
      <c r="AE23" s="166" t="s">
        <v>67</v>
      </c>
      <c r="AF23" s="161" t="s">
        <v>34</v>
      </c>
      <c r="AG23" s="161" t="s">
        <v>34</v>
      </c>
      <c r="AH23" s="168" t="s">
        <v>414</v>
      </c>
      <c r="AI23" s="168" t="s">
        <v>415</v>
      </c>
      <c r="AJ23" s="161" t="s">
        <v>34</v>
      </c>
      <c r="AK23" s="118"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2" customFormat="1" ht="97.5" customHeight="1" x14ac:dyDescent="0.35">
      <c r="B24" s="264"/>
      <c r="C24" s="264"/>
      <c r="D24" s="264"/>
      <c r="E24" s="270"/>
      <c r="F24" s="270"/>
      <c r="G24" s="31" t="s">
        <v>33</v>
      </c>
      <c r="H24" s="303"/>
      <c r="I24" s="168" t="s">
        <v>65</v>
      </c>
      <c r="J24" s="168" t="s">
        <v>416</v>
      </c>
      <c r="K24" s="168" t="s">
        <v>400</v>
      </c>
      <c r="L24" s="172">
        <v>1</v>
      </c>
      <c r="M24" s="172">
        <v>0</v>
      </c>
      <c r="N24" s="172">
        <v>0</v>
      </c>
      <c r="O24" s="172">
        <f t="shared" si="0"/>
        <v>1</v>
      </c>
      <c r="P24" s="168" t="s">
        <v>417</v>
      </c>
      <c r="Q24" s="161">
        <v>1</v>
      </c>
      <c r="R24" s="168" t="s">
        <v>419</v>
      </c>
      <c r="S24" s="168" t="s">
        <v>642</v>
      </c>
      <c r="T24" s="158" t="s">
        <v>445</v>
      </c>
      <c r="U24" s="162">
        <v>6</v>
      </c>
      <c r="V24" s="162">
        <v>2</v>
      </c>
      <c r="W24" s="162">
        <f t="shared" si="1"/>
        <v>12</v>
      </c>
      <c r="X24" s="163" t="str">
        <f t="shared" si="2"/>
        <v>A</v>
      </c>
      <c r="Y24" s="166" t="str">
        <f t="shared" si="3"/>
        <v>Situación deficiente con exposición frecuente u ocasional, o bien situación muy deficiente con exposición ocasional o esporádica. La materialización de Riesgo es posible que suceda varias veces en la vida laboral</v>
      </c>
      <c r="Z24" s="162">
        <v>10</v>
      </c>
      <c r="AA24" s="162">
        <f t="shared" si="4"/>
        <v>120</v>
      </c>
      <c r="AB24" s="165" t="str">
        <f t="shared" si="5"/>
        <v>III</v>
      </c>
      <c r="AC24" s="166" t="str">
        <f t="shared" si="6"/>
        <v>Mejorar si es posible. Sería conveniente justificar la intervención y su rentabilidad.</v>
      </c>
      <c r="AD24" s="166" t="str">
        <f t="shared" si="7"/>
        <v>Aceptable</v>
      </c>
      <c r="AE24" s="166" t="s">
        <v>128</v>
      </c>
      <c r="AF24" s="166" t="s">
        <v>34</v>
      </c>
      <c r="AG24" s="166" t="s">
        <v>202</v>
      </c>
      <c r="AH24" s="168" t="s">
        <v>420</v>
      </c>
      <c r="AI24" s="168" t="s">
        <v>421</v>
      </c>
      <c r="AJ24" s="161" t="s">
        <v>34</v>
      </c>
      <c r="AK24" s="118"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2" customFormat="1" ht="97.5" customHeight="1" x14ac:dyDescent="0.35">
      <c r="B25" s="264"/>
      <c r="C25" s="264"/>
      <c r="D25" s="264"/>
      <c r="E25" s="270"/>
      <c r="F25" s="270"/>
      <c r="G25" s="31" t="s">
        <v>33</v>
      </c>
      <c r="H25" s="304"/>
      <c r="I25" s="168" t="s">
        <v>430</v>
      </c>
      <c r="J25" s="168" t="s">
        <v>429</v>
      </c>
      <c r="K25" s="168" t="s">
        <v>428</v>
      </c>
      <c r="L25" s="172">
        <v>1</v>
      </c>
      <c r="M25" s="172">
        <v>0</v>
      </c>
      <c r="N25" s="172">
        <v>0</v>
      </c>
      <c r="O25" s="172">
        <f t="shared" si="0"/>
        <v>1</v>
      </c>
      <c r="P25" s="168" t="s">
        <v>486</v>
      </c>
      <c r="Q25" s="161">
        <v>8</v>
      </c>
      <c r="R25" s="158" t="s">
        <v>487</v>
      </c>
      <c r="S25" s="168" t="s">
        <v>488</v>
      </c>
      <c r="T25" s="158" t="s">
        <v>445</v>
      </c>
      <c r="U25" s="162">
        <v>6</v>
      </c>
      <c r="V25" s="162">
        <v>2</v>
      </c>
      <c r="W25" s="162">
        <f t="shared" si="1"/>
        <v>12</v>
      </c>
      <c r="X25" s="163" t="str">
        <f t="shared" si="2"/>
        <v>A</v>
      </c>
      <c r="Y25" s="166" t="str">
        <f t="shared" si="3"/>
        <v>Situación deficiente con exposición frecuente u ocasional, o bien situación muy deficiente con exposición ocasional o esporádica. La materialización de Riesgo es posible que suceda varias veces en la vida laboral</v>
      </c>
      <c r="Z25" s="162">
        <v>25</v>
      </c>
      <c r="AA25" s="162">
        <f t="shared" si="4"/>
        <v>300</v>
      </c>
      <c r="AB25" s="165" t="str">
        <f t="shared" si="5"/>
        <v>II</v>
      </c>
      <c r="AC25" s="166" t="str">
        <f t="shared" si="6"/>
        <v>Corregir y adoptar medidas de control de inmediato. Sin embargo suspenda actividades si el nivel de riesgo está por encima o igual de 360.</v>
      </c>
      <c r="AD25" s="166" t="str">
        <f t="shared" si="7"/>
        <v>No aceptable o aceptable con control específico</v>
      </c>
      <c r="AE25" s="166" t="s">
        <v>640</v>
      </c>
      <c r="AF25" s="166" t="s">
        <v>34</v>
      </c>
      <c r="AG25" s="166" t="s">
        <v>34</v>
      </c>
      <c r="AH25" s="166" t="s">
        <v>504</v>
      </c>
      <c r="AI25" s="166" t="s">
        <v>505</v>
      </c>
      <c r="AJ25" s="161" t="s">
        <v>141</v>
      </c>
      <c r="AK25" s="118"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s="46" customFormat="1" ht="97.5" customHeight="1" x14ac:dyDescent="0.35">
      <c r="B26" s="265"/>
      <c r="C26" s="265"/>
      <c r="D26" s="265"/>
      <c r="E26" s="271"/>
      <c r="F26" s="271"/>
      <c r="G26" s="31" t="s">
        <v>33</v>
      </c>
      <c r="H26" s="138" t="s">
        <v>72</v>
      </c>
      <c r="I26" s="138" t="s">
        <v>398</v>
      </c>
      <c r="J26" s="138" t="s">
        <v>399</v>
      </c>
      <c r="K26" s="138" t="s">
        <v>400</v>
      </c>
      <c r="L26" s="115">
        <v>1</v>
      </c>
      <c r="M26" s="115">
        <v>0</v>
      </c>
      <c r="N26" s="115">
        <v>0</v>
      </c>
      <c r="O26" s="115">
        <f t="shared" si="0"/>
        <v>1</v>
      </c>
      <c r="P26" s="138" t="s">
        <v>401</v>
      </c>
      <c r="Q26" s="122">
        <v>8</v>
      </c>
      <c r="R26" s="138" t="s">
        <v>402</v>
      </c>
      <c r="S26" s="138" t="s">
        <v>403</v>
      </c>
      <c r="T26" s="136" t="s">
        <v>469</v>
      </c>
      <c r="U26" s="6">
        <v>2</v>
      </c>
      <c r="V26" s="6">
        <v>4</v>
      </c>
      <c r="W26" s="6">
        <f t="shared" si="1"/>
        <v>8</v>
      </c>
      <c r="X26" s="7" t="str">
        <f t="shared" si="2"/>
        <v>M</v>
      </c>
      <c r="Y26" s="8" t="str">
        <f t="shared" si="3"/>
        <v>Situación deficiente con exposición esporádica, o bien situación mejorable con exposición continuada o frecuente. Es posible que suceda el daño alguna vez.</v>
      </c>
      <c r="Z26" s="6">
        <v>10</v>
      </c>
      <c r="AA26" s="6">
        <f t="shared" si="4"/>
        <v>80</v>
      </c>
      <c r="AB26" s="9" t="str">
        <f t="shared" si="5"/>
        <v>III</v>
      </c>
      <c r="AC26" s="8" t="str">
        <f t="shared" si="6"/>
        <v>Mejorar si es posible. Sería conveniente justificar la intervención y su rentabilidad.</v>
      </c>
      <c r="AD26" s="10" t="str">
        <f t="shared" si="7"/>
        <v>Aceptable</v>
      </c>
      <c r="AE26" s="116" t="s">
        <v>623</v>
      </c>
      <c r="AF26" s="154" t="s">
        <v>34</v>
      </c>
      <c r="AG26" s="154" t="s">
        <v>34</v>
      </c>
      <c r="AH26" s="138" t="s">
        <v>73</v>
      </c>
      <c r="AI26" s="138" t="s">
        <v>404</v>
      </c>
      <c r="AJ26" s="154" t="s">
        <v>34</v>
      </c>
      <c r="AK26" s="118" t="s">
        <v>624</v>
      </c>
    </row>
    <row r="27" spans="2:64" ht="75" customHeight="1" x14ac:dyDescent="0.2">
      <c r="AE27" s="108"/>
      <c r="AF27" s="108"/>
      <c r="AG27" s="108"/>
      <c r="AH27" s="108"/>
      <c r="AI27" s="108"/>
      <c r="AJ27" s="108"/>
      <c r="AK27" s="108"/>
    </row>
    <row r="28" spans="2:64" ht="75" customHeight="1" x14ac:dyDescent="0.2">
      <c r="AI28" s="85"/>
    </row>
  </sheetData>
  <mergeCells count="45">
    <mergeCell ref="AK9:AK10"/>
    <mergeCell ref="AB9:AB10"/>
    <mergeCell ref="AC9:AC10"/>
    <mergeCell ref="AD9:AD10"/>
    <mergeCell ref="AE9:AE10"/>
    <mergeCell ref="AG9:AG10"/>
    <mergeCell ref="AH9:AH10"/>
    <mergeCell ref="AI9:AI10"/>
    <mergeCell ref="AJ9:AJ10"/>
    <mergeCell ref="AF9:AF10"/>
    <mergeCell ref="Y9:Y10"/>
    <mergeCell ref="Z9:Z10"/>
    <mergeCell ref="AA9:AA10"/>
    <mergeCell ref="Q9:Q10"/>
    <mergeCell ref="R9:T9"/>
    <mergeCell ref="U9:U10"/>
    <mergeCell ref="V9:V10"/>
    <mergeCell ref="W9:W10"/>
    <mergeCell ref="X9:X10"/>
    <mergeCell ref="H13:H15"/>
    <mergeCell ref="B11:B26"/>
    <mergeCell ref="C11:C26"/>
    <mergeCell ref="D11:D26"/>
    <mergeCell ref="E11:E26"/>
    <mergeCell ref="F11:F26"/>
    <mergeCell ref="H11:H12"/>
    <mergeCell ref="H20:H25"/>
    <mergeCell ref="H16:H18"/>
    <mergeCell ref="B9:B10"/>
    <mergeCell ref="C9:C10"/>
    <mergeCell ref="D9:D10"/>
    <mergeCell ref="E9:E10"/>
    <mergeCell ref="F9:F10"/>
    <mergeCell ref="G9:G10"/>
    <mergeCell ref="H9:J9"/>
    <mergeCell ref="K9:K10"/>
    <mergeCell ref="L9:O9"/>
    <mergeCell ref="P9:P10"/>
    <mergeCell ref="B5:T5"/>
    <mergeCell ref="U5:AK5"/>
    <mergeCell ref="B7:T8"/>
    <mergeCell ref="U7:AC8"/>
    <mergeCell ref="AD7:AD8"/>
    <mergeCell ref="AE7:AK7"/>
    <mergeCell ref="AE8:AK8"/>
  </mergeCells>
  <conditionalFormatting sqref="AB749:AF749 AE581:AF581 AE569:AF569 AE301:AF301 AE69:AF69 AE67:AF67 AE58:AF58 AE56:AE57 AE59:AE66 AE68 AE41:AF41 AE29:AF29 AE44:AF44 AE55:AF55 AE30:AE40 AE42:AE43 AE45:AE54 AB117:AF117 AB102:AF102 AB96:AF99 AB87:AF87 AB81:AF84 AB72:AF72 AB70:AE71 AB73:AE80 AB85:AE86 AB88:AE95 AB100:AE101 AB111:AF114 AB103:AE110 AB115:AE116 AB129:AF130 AB118:AE128 AB132:AF132 AB131:AE131 AB142:AF143 AB133:AE141 AB145:AF145 AB144:AE144 AB157:AF158 AB146:AE156 AB160:AF160 AB159:AE159 AB161:AE170 AF156 AF170:AF171 AE173:AF173 AE171:AE172 AE174:AE183 AF183 AE184:AF185 AE187:AF187 AE186 AE188:AE197 AF197 AE198:AF199 AE201:AF201 AE200 AE202:AE211 AF211 AE212:AF213 AE215:AF215 AE214 AE216:AE225 AF225 AB171:AD225 AB226:AF298 AE313:AF314 AE316:AF316 AE315 AE317:AE326 AF326 AB327:AF327 AE328:AF566 AE567:AE568 AE570:AE580 AB328:AD581 AB582:AF667 AB744:AF744 AB679:AF680 AB670:AF670 AB668:AE669 AB671:AE678 AB682:AF741 AB681:AE681 AB742:AE743 AB745:AE748 AB753:AF754 AB750:AE752 AB756:AF816 AB755:AE755 AB299:AE300 AE302:AE312 AB301:AD326 AB26:AD69 AE28 AB11:AD12 AB20:AB25 AB15:AD15 AB18:AD18">
    <cfRule type="cellIs" dxfId="1188" priority="164" stopIfTrue="1" operator="equal">
      <formula>"I"</formula>
    </cfRule>
    <cfRule type="cellIs" dxfId="1187" priority="165" stopIfTrue="1" operator="equal">
      <formula>"II"</formula>
    </cfRule>
    <cfRule type="cellIs" dxfId="1186" priority="166" stopIfTrue="1" operator="between">
      <formula>"III"</formula>
      <formula>"IV"</formula>
    </cfRule>
  </conditionalFormatting>
  <conditionalFormatting sqref="AD749:AF749 AE581:AF581 AE569:AF569 AD301:AF301 AD299:AE300 AD302:AE313 AD117:AF117 AD102:AF102 AD96:AF99 AD87:AF87 AD69:AF69 AD67:AF67 AD58:AF58 AD41:AF41 AD29:AF29 AD30:AE40 AD44:AF44 AD42:AE43 AD55:AF55 AD45:AE54 AD56:AE57 AD59:AE66 AD68:AE68 AD81:AF84 AD72:AF72 AD70:AE71 AD73:AE80 AD85:AE86 AD88:AE95 AD100:AE101 AD111:AF114 AD103:AE110 AD115:AE116 AD129:AF130 AD118:AE128 AD132:AF132 AD131:AE131 AD142:AF143 AD133:AE141 AD145:AF145 AD144:AE144 AD157:AF158 AD146:AE156 AD160:AF160 AD159:AE159 AD161:AE170 AF156 AF170:AF171 AE173:AF173 AE171:AE172 AE174:AE183 AF183 AE184:AF185 AE187:AF187 AE186 AE188:AE197 AF197 AE198:AF199 AE201:AF201 AE200 AE202:AE211 AF211 AE212:AF213 AE215:AF215 AE214 AE216:AE225 AF225 AD171:AD225 AD226:AF298 AF313:AF314 AE316:AF316 AE314:AE315 AE317:AE326 AF326 AD314:AD326 AD327:AF327 AE328:AF566 AE567:AE568 AE570:AE580 AD328:AD581 AD582:AF667 AD744:AF744 AD679:AF680 AD670:AF670 AD668:AE669 AD671:AE678 AD682:AF741 AD681:AE681 AD742:AE743 AD745:AE748 AD753:AF754 AD750:AE752 AD756:AF816 AD755:AE755 AD28:AE28 AD11:AD12 AD26:AD27 AD15 AD18">
    <cfRule type="cellIs" dxfId="1185" priority="162" stopIfTrue="1" operator="equal">
      <formula>"Aceptable"</formula>
    </cfRule>
    <cfRule type="cellIs" dxfId="1184" priority="163" stopIfTrue="1" operator="equal">
      <formula>"No aceptable"</formula>
    </cfRule>
  </conditionalFormatting>
  <conditionalFormatting sqref="AD26:AD816 AD11:AD12 AD15 AD18">
    <cfRule type="containsText" dxfId="1183" priority="157" stopIfTrue="1" operator="containsText" text="No aceptable o aceptable con control específico">
      <formula>NOT(ISERROR(SEARCH("No aceptable o aceptable con control específico",AD11)))</formula>
    </cfRule>
    <cfRule type="containsText" dxfId="1182" priority="160" stopIfTrue="1" operator="containsText" text="No aceptable">
      <formula>NOT(ISERROR(SEARCH("No aceptable",AD11)))</formula>
    </cfRule>
    <cfRule type="containsText" dxfId="1181" priority="161" stopIfTrue="1" operator="containsText" text="No Aceptable o aceptable con control específico">
      <formula>NOT(ISERROR(SEARCH("No Aceptable o aceptable con control específico",AD11)))</formula>
    </cfRule>
  </conditionalFormatting>
  <conditionalFormatting sqref="AD15">
    <cfRule type="containsText" dxfId="1180" priority="158" stopIfTrue="1" operator="containsText" text="No aceptable">
      <formula>NOT(ISERROR(SEARCH("No aceptable",AD15)))</formula>
    </cfRule>
    <cfRule type="containsText" dxfId="1179" priority="159" stopIfTrue="1" operator="containsText" text="No Aceptable o aceptable con control específico">
      <formula>NOT(ISERROR(SEARCH("No Aceptable o aceptable con control específico",AD15)))</formula>
    </cfRule>
  </conditionalFormatting>
  <conditionalFormatting sqref="AD24:AD25">
    <cfRule type="cellIs" dxfId="1178" priority="152" stopIfTrue="1" operator="equal">
      <formula>"Aceptable"</formula>
    </cfRule>
    <cfRule type="cellIs" dxfId="1177" priority="153" stopIfTrue="1" operator="equal">
      <formula>"No aceptable"</formula>
    </cfRule>
  </conditionalFormatting>
  <conditionalFormatting sqref="AD24:AD25">
    <cfRule type="containsText" dxfId="1176" priority="149" stopIfTrue="1" operator="containsText" text="No aceptable o aceptable con control específico">
      <formula>NOT(ISERROR(SEARCH("No aceptable o aceptable con control específico",AD24)))</formula>
    </cfRule>
    <cfRule type="containsText" dxfId="1175" priority="150" stopIfTrue="1" operator="containsText" text="No aceptable">
      <formula>NOT(ISERROR(SEARCH("No aceptable",AD24)))</formula>
    </cfRule>
    <cfRule type="containsText" dxfId="1174" priority="151" stopIfTrue="1" operator="containsText" text="No Aceptable o aceptable con control específico">
      <formula>NOT(ISERROR(SEARCH("No Aceptable o aceptable con control específico",AD24)))</formula>
    </cfRule>
  </conditionalFormatting>
  <conditionalFormatting sqref="AD20">
    <cfRule type="cellIs" dxfId="1173" priority="144" stopIfTrue="1" operator="equal">
      <formula>"Aceptable"</formula>
    </cfRule>
    <cfRule type="cellIs" dxfId="1172" priority="145" stopIfTrue="1" operator="equal">
      <formula>"No aceptable"</formula>
    </cfRule>
  </conditionalFormatting>
  <conditionalFormatting sqref="AD20">
    <cfRule type="containsText" dxfId="1171" priority="141" stopIfTrue="1" operator="containsText" text="No aceptable o aceptable con control específico">
      <formula>NOT(ISERROR(SEARCH("No aceptable o aceptable con control específico",AD20)))</formula>
    </cfRule>
    <cfRule type="containsText" dxfId="1170" priority="142" stopIfTrue="1" operator="containsText" text="No aceptable">
      <formula>NOT(ISERROR(SEARCH("No aceptable",AD20)))</formula>
    </cfRule>
    <cfRule type="containsText" dxfId="1169" priority="143" stopIfTrue="1" operator="containsText" text="No Aceptable o aceptable con control específico">
      <formula>NOT(ISERROR(SEARCH("No Aceptable o aceptable con control específico",AD20)))</formula>
    </cfRule>
  </conditionalFormatting>
  <conditionalFormatting sqref="AD21:AD23">
    <cfRule type="cellIs" dxfId="1168" priority="136" stopIfTrue="1" operator="equal">
      <formula>"Aceptable"</formula>
    </cfRule>
    <cfRule type="cellIs" dxfId="1167" priority="137" stopIfTrue="1" operator="equal">
      <formula>"No aceptable"</formula>
    </cfRule>
  </conditionalFormatting>
  <conditionalFormatting sqref="AD21:AD23">
    <cfRule type="containsText" dxfId="1166" priority="133" stopIfTrue="1" operator="containsText" text="No aceptable o aceptable con control específico">
      <formula>NOT(ISERROR(SEARCH("No aceptable o aceptable con control específico",AD21)))</formula>
    </cfRule>
    <cfRule type="containsText" dxfId="1165" priority="134" stopIfTrue="1" operator="containsText" text="No aceptable">
      <formula>NOT(ISERROR(SEARCH("No aceptable",AD21)))</formula>
    </cfRule>
    <cfRule type="containsText" dxfId="1164" priority="135" stopIfTrue="1" operator="containsText" text="No Aceptable o aceptable con control específico">
      <formula>NOT(ISERROR(SEARCH("No Aceptable o aceptable con control específico",AD21)))</formula>
    </cfRule>
  </conditionalFormatting>
  <conditionalFormatting sqref="AE13">
    <cfRule type="cellIs" dxfId="1163" priority="123" stopIfTrue="1" operator="equal">
      <formula>"Aceptable"</formula>
    </cfRule>
    <cfRule type="cellIs" dxfId="1162" priority="124" stopIfTrue="1" operator="equal">
      <formula>"No aceptable"</formula>
    </cfRule>
  </conditionalFormatting>
  <conditionalFormatting sqref="AE13">
    <cfRule type="cellIs" dxfId="1161" priority="125" stopIfTrue="1" operator="equal">
      <formula>"I"</formula>
    </cfRule>
    <cfRule type="cellIs" dxfId="1160" priority="126" stopIfTrue="1" operator="equal">
      <formula>"II"</formula>
    </cfRule>
    <cfRule type="cellIs" dxfId="1159" priority="127" stopIfTrue="1" operator="between">
      <formula>"III"</formula>
      <formula>"IV"</formula>
    </cfRule>
  </conditionalFormatting>
  <conditionalFormatting sqref="AB13:AD13">
    <cfRule type="cellIs" dxfId="1158" priority="120" stopIfTrue="1" operator="equal">
      <formula>"I"</formula>
    </cfRule>
    <cfRule type="cellIs" dxfId="1157" priority="121" stopIfTrue="1" operator="equal">
      <formula>"II"</formula>
    </cfRule>
    <cfRule type="cellIs" dxfId="1156" priority="122" stopIfTrue="1" operator="between">
      <formula>"III"</formula>
      <formula>"IV"</formula>
    </cfRule>
  </conditionalFormatting>
  <conditionalFormatting sqref="AD13">
    <cfRule type="cellIs" dxfId="1155" priority="118" stopIfTrue="1" operator="equal">
      <formula>"Aceptable"</formula>
    </cfRule>
    <cfRule type="cellIs" dxfId="1154" priority="119" stopIfTrue="1" operator="equal">
      <formula>"No aceptable"</formula>
    </cfRule>
  </conditionalFormatting>
  <conditionalFormatting sqref="AD13">
    <cfRule type="containsText" dxfId="1153" priority="113" stopIfTrue="1" operator="containsText" text="No aceptable o aceptable con control específico">
      <formula>NOT(ISERROR(SEARCH("No aceptable o aceptable con control específico",AD13)))</formula>
    </cfRule>
    <cfRule type="containsText" dxfId="1152" priority="116" stopIfTrue="1" operator="containsText" text="No aceptable">
      <formula>NOT(ISERROR(SEARCH("No aceptable",AD13)))</formula>
    </cfRule>
    <cfRule type="containsText" dxfId="1151" priority="117" stopIfTrue="1" operator="containsText" text="No Aceptable o aceptable con control específico">
      <formula>NOT(ISERROR(SEARCH("No Aceptable o aceptable con control específico",AD13)))</formula>
    </cfRule>
  </conditionalFormatting>
  <conditionalFormatting sqref="AD13">
    <cfRule type="containsText" dxfId="1150" priority="114" stopIfTrue="1" operator="containsText" text="No aceptable">
      <formula>NOT(ISERROR(SEARCH("No aceptable",AD13)))</formula>
    </cfRule>
    <cfRule type="containsText" dxfId="1149" priority="115" stopIfTrue="1" operator="containsText" text="No Aceptable o aceptable con control específico">
      <formula>NOT(ISERROR(SEARCH("No Aceptable o aceptable con control específico",AD13)))</formula>
    </cfRule>
  </conditionalFormatting>
  <conditionalFormatting sqref="AE11:AE12">
    <cfRule type="cellIs" dxfId="1148" priority="110" stopIfTrue="1" operator="equal">
      <formula>"I"</formula>
    </cfRule>
    <cfRule type="cellIs" dxfId="1147" priority="111" stopIfTrue="1" operator="equal">
      <formula>"II"</formula>
    </cfRule>
    <cfRule type="cellIs" dxfId="1146" priority="112" stopIfTrue="1" operator="between">
      <formula>"III"</formula>
      <formula>"IV"</formula>
    </cfRule>
  </conditionalFormatting>
  <conditionalFormatting sqref="AE11:AE12">
    <cfRule type="cellIs" dxfId="1145" priority="108" stopIfTrue="1" operator="equal">
      <formula>"Aceptable"</formula>
    </cfRule>
    <cfRule type="cellIs" dxfId="1144" priority="109" stopIfTrue="1" operator="equal">
      <formula>"No aceptable"</formula>
    </cfRule>
  </conditionalFormatting>
  <conditionalFormatting sqref="AE22">
    <cfRule type="cellIs" dxfId="1143" priority="105" stopIfTrue="1" operator="equal">
      <formula>"I"</formula>
    </cfRule>
    <cfRule type="cellIs" dxfId="1142" priority="106" stopIfTrue="1" operator="equal">
      <formula>"II"</formula>
    </cfRule>
    <cfRule type="cellIs" dxfId="1141" priority="107" stopIfTrue="1" operator="between">
      <formula>"III"</formula>
      <formula>"IV"</formula>
    </cfRule>
  </conditionalFormatting>
  <conditionalFormatting sqref="AE22">
    <cfRule type="cellIs" dxfId="1140" priority="103" stopIfTrue="1" operator="equal">
      <formula>"Aceptable"</formula>
    </cfRule>
    <cfRule type="cellIs" dxfId="1139" priority="104" stopIfTrue="1" operator="equal">
      <formula>"No aceptable"</formula>
    </cfRule>
  </conditionalFormatting>
  <conditionalFormatting sqref="AE24">
    <cfRule type="cellIs" dxfId="1138" priority="96" stopIfTrue="1" operator="equal">
      <formula>"Aceptable"</formula>
    </cfRule>
    <cfRule type="cellIs" dxfId="1137" priority="97" stopIfTrue="1" operator="equal">
      <formula>"No aceptable"</formula>
    </cfRule>
  </conditionalFormatting>
  <conditionalFormatting sqref="AE23">
    <cfRule type="cellIs" dxfId="1136" priority="93" stopIfTrue="1" operator="equal">
      <formula>"I"</formula>
    </cfRule>
    <cfRule type="cellIs" dxfId="1135" priority="94" stopIfTrue="1" operator="equal">
      <formula>"II"</formula>
    </cfRule>
    <cfRule type="cellIs" dxfId="1134" priority="95" stopIfTrue="1" operator="between">
      <formula>"III"</formula>
      <formula>"IV"</formula>
    </cfRule>
  </conditionalFormatting>
  <conditionalFormatting sqref="AE23">
    <cfRule type="cellIs" dxfId="1133" priority="91" stopIfTrue="1" operator="equal">
      <formula>"Aceptable"</formula>
    </cfRule>
    <cfRule type="cellIs" dxfId="1132" priority="92" stopIfTrue="1" operator="equal">
      <formula>"No aceptable"</formula>
    </cfRule>
  </conditionalFormatting>
  <conditionalFormatting sqref="AE21">
    <cfRule type="cellIs" dxfId="1131" priority="83" stopIfTrue="1" operator="equal">
      <formula>"I"</formula>
    </cfRule>
    <cfRule type="cellIs" dxfId="1130" priority="84" stopIfTrue="1" operator="equal">
      <formula>"II"</formula>
    </cfRule>
    <cfRule type="cellIs" dxfId="1129" priority="85" stopIfTrue="1" operator="between">
      <formula>"III"</formula>
      <formula>"IV"</formula>
    </cfRule>
  </conditionalFormatting>
  <conditionalFormatting sqref="AE21">
    <cfRule type="cellIs" dxfId="1128" priority="81" stopIfTrue="1" operator="equal">
      <formula>"Aceptable"</formula>
    </cfRule>
    <cfRule type="cellIs" dxfId="1127" priority="82" stopIfTrue="1" operator="equal">
      <formula>"No aceptable"</formula>
    </cfRule>
  </conditionalFormatting>
  <conditionalFormatting sqref="AE17">
    <cfRule type="cellIs" dxfId="1126" priority="64" stopIfTrue="1" operator="equal">
      <formula>"I"</formula>
    </cfRule>
    <cfRule type="cellIs" dxfId="1125" priority="65" stopIfTrue="1" operator="equal">
      <formula>"II"</formula>
    </cfRule>
    <cfRule type="cellIs" dxfId="1124" priority="66" stopIfTrue="1" operator="between">
      <formula>"III"</formula>
      <formula>"IV"</formula>
    </cfRule>
  </conditionalFormatting>
  <conditionalFormatting sqref="AE17">
    <cfRule type="cellIs" dxfId="1123" priority="62" stopIfTrue="1" operator="equal">
      <formula>"Aceptable"</formula>
    </cfRule>
    <cfRule type="cellIs" dxfId="1122" priority="63" stopIfTrue="1" operator="equal">
      <formula>"No aceptable"</formula>
    </cfRule>
  </conditionalFormatting>
  <conditionalFormatting sqref="AE18">
    <cfRule type="cellIs" dxfId="1121" priority="59" stopIfTrue="1" operator="equal">
      <formula>"I"</formula>
    </cfRule>
    <cfRule type="cellIs" dxfId="1120" priority="60" stopIfTrue="1" operator="equal">
      <formula>"II"</formula>
    </cfRule>
    <cfRule type="cellIs" dxfId="1119" priority="61" stopIfTrue="1" operator="between">
      <formula>"III"</formula>
      <formula>"IV"</formula>
    </cfRule>
  </conditionalFormatting>
  <conditionalFormatting sqref="AE18">
    <cfRule type="cellIs" dxfId="1118" priority="57" stopIfTrue="1" operator="equal">
      <formula>"Aceptable"</formula>
    </cfRule>
    <cfRule type="cellIs" dxfId="1117" priority="58" stopIfTrue="1" operator="equal">
      <formula>"No aceptable"</formula>
    </cfRule>
  </conditionalFormatting>
  <conditionalFormatting sqref="AE16">
    <cfRule type="cellIs" dxfId="1116" priority="54" stopIfTrue="1" operator="equal">
      <formula>"I"</formula>
    </cfRule>
    <cfRule type="cellIs" dxfId="1115" priority="55" stopIfTrue="1" operator="equal">
      <formula>"II"</formula>
    </cfRule>
    <cfRule type="cellIs" dxfId="1114" priority="56" stopIfTrue="1" operator="between">
      <formula>"III"</formula>
      <formula>"IV"</formula>
    </cfRule>
  </conditionalFormatting>
  <conditionalFormatting sqref="AE16">
    <cfRule type="cellIs" dxfId="1113" priority="52" stopIfTrue="1" operator="equal">
      <formula>"Aceptable"</formula>
    </cfRule>
    <cfRule type="cellIs" dxfId="1112" priority="53" stopIfTrue="1" operator="equal">
      <formula>"No aceptable"</formula>
    </cfRule>
  </conditionalFormatting>
  <conditionalFormatting sqref="AB16:AD17">
    <cfRule type="cellIs" dxfId="1111" priority="49" stopIfTrue="1" operator="equal">
      <formula>"I"</formula>
    </cfRule>
    <cfRule type="cellIs" dxfId="1110" priority="50" stopIfTrue="1" operator="equal">
      <formula>"II"</formula>
    </cfRule>
    <cfRule type="cellIs" dxfId="1109" priority="51" stopIfTrue="1" operator="between">
      <formula>"III"</formula>
      <formula>"IV"</formula>
    </cfRule>
  </conditionalFormatting>
  <conditionalFormatting sqref="AD16:AD17">
    <cfRule type="cellIs" dxfId="1108" priority="47" stopIfTrue="1" operator="equal">
      <formula>"Aceptable"</formula>
    </cfRule>
    <cfRule type="cellIs" dxfId="1107" priority="48" stopIfTrue="1" operator="equal">
      <formula>"No aceptable"</formula>
    </cfRule>
  </conditionalFormatting>
  <conditionalFormatting sqref="AD16:AD17">
    <cfRule type="containsText" dxfId="1106" priority="44" stopIfTrue="1" operator="containsText" text="No aceptable o aceptable con control específico">
      <formula>NOT(ISERROR(SEARCH("No aceptable o aceptable con control específico",AD16)))</formula>
    </cfRule>
    <cfRule type="containsText" dxfId="1105" priority="45" stopIfTrue="1" operator="containsText" text="No aceptable">
      <formula>NOT(ISERROR(SEARCH("No aceptable",AD16)))</formula>
    </cfRule>
    <cfRule type="containsText" dxfId="1104" priority="46" stopIfTrue="1" operator="containsText" text="No Aceptable o aceptable con control específico">
      <formula>NOT(ISERROR(SEARCH("No Aceptable o aceptable con control específico",AD16)))</formula>
    </cfRule>
  </conditionalFormatting>
  <conditionalFormatting sqref="AB19:AD19">
    <cfRule type="cellIs" dxfId="1103" priority="41" stopIfTrue="1" operator="equal">
      <formula>"I"</formula>
    </cfRule>
    <cfRule type="cellIs" dxfId="1102" priority="42" stopIfTrue="1" operator="equal">
      <formula>"II"</formula>
    </cfRule>
    <cfRule type="cellIs" dxfId="1101" priority="43" stopIfTrue="1" operator="between">
      <formula>"III"</formula>
      <formula>"IV"</formula>
    </cfRule>
  </conditionalFormatting>
  <conditionalFormatting sqref="AD19">
    <cfRule type="cellIs" dxfId="1100" priority="39" stopIfTrue="1" operator="equal">
      <formula>"Aceptable"</formula>
    </cfRule>
    <cfRule type="cellIs" dxfId="1099" priority="40" stopIfTrue="1" operator="equal">
      <formula>"No aceptable"</formula>
    </cfRule>
  </conditionalFormatting>
  <conditionalFormatting sqref="AD19">
    <cfRule type="containsText" dxfId="1098" priority="36" stopIfTrue="1" operator="containsText" text="No aceptable o aceptable con control específico">
      <formula>NOT(ISERROR(SEARCH("No aceptable o aceptable con control específico",AD19)))</formula>
    </cfRule>
    <cfRule type="containsText" dxfId="1097" priority="37" stopIfTrue="1" operator="containsText" text="No aceptable">
      <formula>NOT(ISERROR(SEARCH("No aceptable",AD19)))</formula>
    </cfRule>
    <cfRule type="containsText" dxfId="1096" priority="38" stopIfTrue="1" operator="containsText" text="No Aceptable o aceptable con control específico">
      <formula>NOT(ISERROR(SEARCH("No Aceptable o aceptable con control específico",AD19)))</formula>
    </cfRule>
  </conditionalFormatting>
  <conditionalFormatting sqref="AB14:AC14">
    <cfRule type="cellIs" dxfId="1095" priority="33" stopIfTrue="1" operator="equal">
      <formula>"I"</formula>
    </cfRule>
    <cfRule type="cellIs" dxfId="1094" priority="34" stopIfTrue="1" operator="equal">
      <formula>"II"</formula>
    </cfRule>
    <cfRule type="cellIs" dxfId="1093" priority="35" stopIfTrue="1" operator="between">
      <formula>"III"</formula>
      <formula>"IV"</formula>
    </cfRule>
  </conditionalFormatting>
  <conditionalFormatting sqref="AD14">
    <cfRule type="cellIs" dxfId="1092" priority="30" stopIfTrue="1" operator="equal">
      <formula>"I"</formula>
    </cfRule>
    <cfRule type="cellIs" dxfId="1091" priority="31" stopIfTrue="1" operator="equal">
      <formula>"II"</formula>
    </cfRule>
    <cfRule type="cellIs" dxfId="1090" priority="32" stopIfTrue="1" operator="between">
      <formula>"III"</formula>
      <formula>"IV"</formula>
    </cfRule>
  </conditionalFormatting>
  <conditionalFormatting sqref="AD14">
    <cfRule type="cellIs" dxfId="1089" priority="28" stopIfTrue="1" operator="equal">
      <formula>"Aceptable"</formula>
    </cfRule>
    <cfRule type="cellIs" dxfId="1088" priority="29" stopIfTrue="1" operator="equal">
      <formula>"No aceptable"</formula>
    </cfRule>
  </conditionalFormatting>
  <conditionalFormatting sqref="AD14">
    <cfRule type="containsText" dxfId="1087" priority="25" stopIfTrue="1" operator="containsText" text="No aceptable o aceptable con control específico">
      <formula>NOT(ISERROR(SEARCH("No aceptable o aceptable con control específico",AD14)))</formula>
    </cfRule>
    <cfRule type="containsText" dxfId="1086" priority="26" stopIfTrue="1" operator="containsText" text="No aceptable">
      <formula>NOT(ISERROR(SEARCH("No aceptable",AD14)))</formula>
    </cfRule>
    <cfRule type="containsText" dxfId="1085" priority="27" stopIfTrue="1" operator="containsText" text="No Aceptable o aceptable con control específico">
      <formula>NOT(ISERROR(SEARCH("No Aceptable o aceptable con control específico",AD14)))</formula>
    </cfRule>
  </conditionalFormatting>
  <conditionalFormatting sqref="AD14">
    <cfRule type="containsText" dxfId="1084" priority="23" stopIfTrue="1" operator="containsText" text="No aceptable">
      <formula>NOT(ISERROR(SEARCH("No aceptable",AD14)))</formula>
    </cfRule>
    <cfRule type="containsText" dxfId="1083" priority="24" stopIfTrue="1" operator="containsText" text="No Aceptable o aceptable con control específico">
      <formula>NOT(ISERROR(SEARCH("No Aceptable o aceptable con control específico",AD14)))</formula>
    </cfRule>
  </conditionalFormatting>
  <conditionalFormatting sqref="AE20">
    <cfRule type="cellIs" dxfId="1082" priority="10" stopIfTrue="1" operator="equal">
      <formula>"I"</formula>
    </cfRule>
    <cfRule type="cellIs" dxfId="1081" priority="11" stopIfTrue="1" operator="equal">
      <formula>"II"</formula>
    </cfRule>
    <cfRule type="cellIs" dxfId="1080" priority="12" stopIfTrue="1" operator="between">
      <formula>"III"</formula>
      <formula>"IV"</formula>
    </cfRule>
  </conditionalFormatting>
  <conditionalFormatting sqref="AE20">
    <cfRule type="cellIs" dxfId="1079" priority="8" stopIfTrue="1" operator="equal">
      <formula>"Aceptable"</formula>
    </cfRule>
    <cfRule type="cellIs" dxfId="1078" priority="9" stopIfTrue="1" operator="equal">
      <formula>"No aceptable"</formula>
    </cfRule>
  </conditionalFormatting>
  <conditionalFormatting sqref="AE19">
    <cfRule type="cellIs" dxfId="1077" priority="15" stopIfTrue="1" operator="equal">
      <formula>"I"</formula>
    </cfRule>
    <cfRule type="cellIs" dxfId="1076" priority="16" stopIfTrue="1" operator="equal">
      <formula>"II"</formula>
    </cfRule>
    <cfRule type="cellIs" dxfId="1075" priority="17" stopIfTrue="1" operator="between">
      <formula>"III"</formula>
      <formula>"IV"</formula>
    </cfRule>
  </conditionalFormatting>
  <conditionalFormatting sqref="AE19">
    <cfRule type="cellIs" dxfId="1074" priority="13" stopIfTrue="1" operator="equal">
      <formula>"Aceptable"</formula>
    </cfRule>
    <cfRule type="cellIs" dxfId="1073" priority="14" stopIfTrue="1" operator="equal">
      <formula>"No aceptable"</formula>
    </cfRule>
  </conditionalFormatting>
  <conditionalFormatting sqref="AE26">
    <cfRule type="cellIs" dxfId="1072" priority="5" stopIfTrue="1" operator="equal">
      <formula>"I"</formula>
    </cfRule>
    <cfRule type="cellIs" dxfId="1071" priority="6" stopIfTrue="1" operator="equal">
      <formula>"II"</formula>
    </cfRule>
    <cfRule type="cellIs" dxfId="1070" priority="7" stopIfTrue="1" operator="between">
      <formula>"III"</formula>
      <formula>"IV"</formula>
    </cfRule>
  </conditionalFormatting>
  <conditionalFormatting sqref="AE26">
    <cfRule type="cellIs" dxfId="1069" priority="3" stopIfTrue="1" operator="equal">
      <formula>"Aceptable"</formula>
    </cfRule>
    <cfRule type="cellIs" dxfId="1068" priority="4" stopIfTrue="1" operator="equal">
      <formula>"No aceptable"</formula>
    </cfRule>
  </conditionalFormatting>
  <conditionalFormatting sqref="AE25">
    <cfRule type="cellIs" dxfId="1067" priority="1" stopIfTrue="1" operator="equal">
      <formula>"Aceptable"</formula>
    </cfRule>
    <cfRule type="cellIs" dxfId="1066" priority="2" stopIfTrue="1" operator="equal">
      <formula>"No aceptable"</formula>
    </cfRule>
  </conditionalFormatting>
  <dataValidations count="4">
    <dataValidation allowBlank="1" sqref="AA19:AA25 AA14" xr:uid="{00000000-0002-0000-1900-000000000000}"/>
    <dataValidation type="list" allowBlank="1" showInputMessage="1" showErrorMessage="1" prompt="10 = Muy Alto_x000a_6 = Alto_x000a_2 = Medio_x000a_0 = Bajo" sqref="U19:U25 U14" xr:uid="{00000000-0002-0000-1900-000001000000}">
      <formula1>"10, 6, 2, 0, "</formula1>
    </dataValidation>
    <dataValidation type="list" allowBlank="1" showInputMessage="1" prompt="4 = Continua_x000a_3 = Frecuente_x000a_2 = Ocasional_x000a_1 = Esporádica" sqref="V19:V25 V14" xr:uid="{00000000-0002-0000-19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9:Z25 Z14" xr:uid="{00000000-0002-0000-1900-000003000000}">
      <formula1>"100,60,25,10"</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BL29"/>
  <sheetViews>
    <sheetView topLeftCell="J1" zoomScaleNormal="100" workbookViewId="0">
      <selection activeCell="O30" sqref="O30"/>
    </sheetView>
  </sheetViews>
  <sheetFormatPr baseColWidth="10" defaultRowHeight="45.75" customHeight="1" x14ac:dyDescent="0.2"/>
  <cols>
    <col min="1" max="1" width="1.85546875" customWidth="1"/>
    <col min="2" max="2" width="5.7109375" customWidth="1"/>
    <col min="3" max="3" width="5.28515625" customWidth="1"/>
    <col min="4" max="4" width="5.7109375" customWidth="1"/>
    <col min="5" max="5" width="4.42578125" customWidth="1"/>
    <col min="6" max="6" width="20.42578125" customWidth="1"/>
    <col min="7" max="7" width="8.28515625" customWidth="1"/>
    <col min="8" max="8" width="16" customWidth="1"/>
    <col min="9" max="10" width="21.140625" customWidth="1"/>
    <col min="11" max="11" width="25.4257812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22.28515625" customWidth="1"/>
    <col min="26" max="26" width="7.7109375" customWidth="1"/>
    <col min="27" max="27" width="8.140625" customWidth="1"/>
    <col min="28" max="28" width="7.28515625" customWidth="1"/>
    <col min="29" max="29" width="18.8554687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4" s="3" customFormat="1" ht="45.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row>
    <row r="2" spans="1:64" s="3" customFormat="1" ht="45.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row>
    <row r="3" spans="1:64" s="3" customFormat="1" ht="45.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row>
    <row r="4" spans="1:64" s="3" customFormat="1" ht="45.75" customHeight="1" x14ac:dyDescent="0.3">
      <c r="E4" s="4"/>
      <c r="H4" s="5"/>
      <c r="AF4" s="4"/>
      <c r="AG4" s="4"/>
      <c r="AH4" s="4"/>
      <c r="AJ4" s="5"/>
    </row>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104.25" customHeight="1" x14ac:dyDescent="0.35">
      <c r="A11" s="34"/>
      <c r="B11" s="283" t="s">
        <v>162</v>
      </c>
      <c r="C11" s="283" t="s">
        <v>282</v>
      </c>
      <c r="D11" s="283" t="s">
        <v>281</v>
      </c>
      <c r="E11" s="269" t="s">
        <v>167</v>
      </c>
      <c r="F11" s="297" t="s">
        <v>283</v>
      </c>
      <c r="G11" s="238" t="s">
        <v>42</v>
      </c>
      <c r="H11" s="307" t="s">
        <v>36</v>
      </c>
      <c r="I11" s="158" t="s">
        <v>46</v>
      </c>
      <c r="J11" s="159" t="s">
        <v>354</v>
      </c>
      <c r="K11" s="159" t="s">
        <v>355</v>
      </c>
      <c r="L11" s="172">
        <v>0</v>
      </c>
      <c r="M11" s="161">
        <v>52</v>
      </c>
      <c r="N11" s="172">
        <v>0</v>
      </c>
      <c r="O11" s="172">
        <f>SUM(L11:N11)</f>
        <v>52</v>
      </c>
      <c r="P11" s="159" t="s">
        <v>356</v>
      </c>
      <c r="Q11" s="161">
        <v>8</v>
      </c>
      <c r="R11" s="159" t="s">
        <v>603</v>
      </c>
      <c r="S11" s="159" t="s">
        <v>358</v>
      </c>
      <c r="T11" s="159" t="s">
        <v>357</v>
      </c>
      <c r="U11" s="161">
        <v>2</v>
      </c>
      <c r="V11" s="161">
        <v>4</v>
      </c>
      <c r="W11" s="161">
        <f>V11*U11</f>
        <v>8</v>
      </c>
      <c r="X11" s="163" t="str">
        <f>+IF(AND(U11*V11&gt;=24,U11*V11&lt;=40),"MA",IF(AND(U11*V11&gt;=10,U11*V11&lt;=20),"A",IF(AND(U11*V11&gt;=6,U11*V11&lt;=8),"M",IF(AND(U11*V11&gt;=0,U11*V11&lt;=4),"B",""))))</f>
        <v>M</v>
      </c>
      <c r="Y11" s="166"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W11*Z11</f>
        <v>80</v>
      </c>
      <c r="AB11" s="165" t="str">
        <f>+IF(AND(U11*V11*Z11&gt;=600,U11*V11*Z11&lt;=4000),"I",IF(AND(U11*V11*Z11&gt;=150,U11*V11*Z11&lt;=500),"II",IF(AND(U11*V11*Z11&gt;=40,U11*V11*Z11&lt;=120),"III",IF(AND(U11*V11*Z11&gt;=0,U11*V11*Z11&lt;=20),"IV",""))))</f>
        <v>III</v>
      </c>
      <c r="AC11" s="16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+IF(AB11="I","No aceptable",IF(AB11="II","No aceptable o aceptable con control específico",IF(AB11="III","Aceptable",IF(AB11="IV","Aceptable",""))))</f>
        <v>Aceptable</v>
      </c>
      <c r="AE11" s="158" t="s">
        <v>56</v>
      </c>
      <c r="AF11" s="161" t="s">
        <v>34</v>
      </c>
      <c r="AG11" s="161" t="s">
        <v>34</v>
      </c>
      <c r="AH11" s="161" t="s">
        <v>363</v>
      </c>
      <c r="AI11" s="158" t="s">
        <v>359</v>
      </c>
      <c r="AJ11" s="161" t="s">
        <v>34</v>
      </c>
      <c r="AK11" s="118"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104.25" customHeight="1" x14ac:dyDescent="0.35">
      <c r="A12" s="35"/>
      <c r="B12" s="264"/>
      <c r="C12" s="264"/>
      <c r="D12" s="264"/>
      <c r="E12" s="270"/>
      <c r="F12" s="297"/>
      <c r="G12" s="239"/>
      <c r="H12" s="307"/>
      <c r="I12" s="158" t="s">
        <v>120</v>
      </c>
      <c r="J12" s="159" t="s">
        <v>360</v>
      </c>
      <c r="K12" s="168" t="s">
        <v>361</v>
      </c>
      <c r="L12" s="172">
        <v>0</v>
      </c>
      <c r="M12" s="170">
        <v>52</v>
      </c>
      <c r="N12" s="172">
        <v>0</v>
      </c>
      <c r="O12" s="172">
        <f t="shared" ref="O12:O29" si="0">SUM(L12:N12)</f>
        <v>52</v>
      </c>
      <c r="P12" s="159" t="s">
        <v>356</v>
      </c>
      <c r="Q12" s="161">
        <v>8</v>
      </c>
      <c r="R12" s="168" t="s">
        <v>604</v>
      </c>
      <c r="S12" s="168" t="s">
        <v>358</v>
      </c>
      <c r="T12" s="168" t="s">
        <v>357</v>
      </c>
      <c r="U12" s="161">
        <v>2</v>
      </c>
      <c r="V12" s="161">
        <v>4</v>
      </c>
      <c r="W12" s="161">
        <f t="shared" ref="W12:W29" si="1">V12*U12</f>
        <v>8</v>
      </c>
      <c r="X12" s="163" t="str">
        <f t="shared" ref="X12:X29" si="2">+IF(AND(U12*V12&gt;=24,U12*V12&lt;=40),"MA",IF(AND(U12*V12&gt;=10,U12*V12&lt;=20),"A",IF(AND(U12*V12&gt;=6,U12*V12&lt;=8),"M",IF(AND(U12*V12&gt;=0,U12*V12&lt;=4),"B",""))))</f>
        <v>M</v>
      </c>
      <c r="Y12" s="166" t="str">
        <f t="shared" ref="Y12:Y29"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10</v>
      </c>
      <c r="AA12" s="162">
        <f t="shared" ref="AA12:AA29" si="4">W12*Z12</f>
        <v>80</v>
      </c>
      <c r="AB12" s="165" t="str">
        <f t="shared" ref="AB12:AB29" si="5">+IF(AND(U12*V12*Z12&gt;=600,U12*V12*Z12&lt;=4000),"I",IF(AND(U12*V12*Z12&gt;=150,U12*V12*Z12&lt;=500),"II",IF(AND(U12*V12*Z12&gt;=40,U12*V12*Z12&lt;=120),"III",IF(AND(U12*V12*Z12&gt;=0,U12*V12*Z12&lt;=20),"IV",""))))</f>
        <v>III</v>
      </c>
      <c r="AC12" s="166" t="str">
        <f t="shared" ref="AC12:AC29"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 t="shared" ref="AD12:AD29" si="7">+IF(AB12="I","No aceptable",IF(AB12="II","No aceptable o aceptable con control específico",IF(AB12="III","Aceptable",IF(AB12="IV","Aceptable",""))))</f>
        <v>Aceptable</v>
      </c>
      <c r="AE12" s="158" t="s">
        <v>121</v>
      </c>
      <c r="AF12" s="161" t="s">
        <v>34</v>
      </c>
      <c r="AG12" s="161" t="s">
        <v>34</v>
      </c>
      <c r="AH12" s="161" t="s">
        <v>364</v>
      </c>
      <c r="AI12" s="158" t="s">
        <v>359</v>
      </c>
      <c r="AJ12" s="161" t="s">
        <v>34</v>
      </c>
      <c r="AK12" s="118"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104.25" customHeight="1" x14ac:dyDescent="0.35">
      <c r="A13" s="35"/>
      <c r="B13" s="264"/>
      <c r="C13" s="264"/>
      <c r="D13" s="264"/>
      <c r="E13" s="270"/>
      <c r="F13" s="297"/>
      <c r="G13" s="87" t="s">
        <v>33</v>
      </c>
      <c r="H13" s="307"/>
      <c r="I13" s="158" t="s">
        <v>120</v>
      </c>
      <c r="J13" s="158" t="s">
        <v>380</v>
      </c>
      <c r="K13" s="161" t="s">
        <v>367</v>
      </c>
      <c r="L13" s="172">
        <v>0</v>
      </c>
      <c r="M13" s="170">
        <v>52</v>
      </c>
      <c r="N13" s="172">
        <v>0</v>
      </c>
      <c r="O13" s="172">
        <f t="shared" si="0"/>
        <v>52</v>
      </c>
      <c r="P13" s="161" t="s">
        <v>366</v>
      </c>
      <c r="Q13" s="161">
        <v>5</v>
      </c>
      <c r="R13" s="161" t="s">
        <v>33</v>
      </c>
      <c r="S13" s="161" t="s">
        <v>33</v>
      </c>
      <c r="T13" s="161" t="s">
        <v>370</v>
      </c>
      <c r="U13" s="161">
        <v>2</v>
      </c>
      <c r="V13" s="161">
        <v>2</v>
      </c>
      <c r="W13" s="161">
        <v>5</v>
      </c>
      <c r="X13" s="163" t="str">
        <f t="shared" si="2"/>
        <v>B</v>
      </c>
      <c r="Y13" s="166" t="str">
        <f t="shared" si="3"/>
        <v>Situación mejorable con exposición ocasional o esporádica, o situación sin anomalía destacable con cualquier nivel de exposición. No es esperable que se materialice el riesgo, aunque puede ser concebible.</v>
      </c>
      <c r="Z13" s="162">
        <v>25</v>
      </c>
      <c r="AA13" s="162">
        <f t="shared" si="4"/>
        <v>125</v>
      </c>
      <c r="AB13" s="165" t="str">
        <f t="shared" si="5"/>
        <v>III</v>
      </c>
      <c r="AC13" s="166"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+IF(AB13="I","No aceptable",IF(AB13="II","No aceptable o aceptable con control específico",IF(AB13="III","Aceptable",IF(AB13="IV","Aceptable",""))))</f>
        <v>Aceptable</v>
      </c>
      <c r="AE13" s="158" t="s">
        <v>121</v>
      </c>
      <c r="AF13" s="161" t="s">
        <v>34</v>
      </c>
      <c r="AG13" s="161" t="s">
        <v>34</v>
      </c>
      <c r="AH13" s="161" t="s">
        <v>34</v>
      </c>
      <c r="AI13" s="158" t="s">
        <v>369</v>
      </c>
      <c r="AJ13" s="161" t="s">
        <v>368</v>
      </c>
      <c r="AK13" s="118"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104.25" customHeight="1" x14ac:dyDescent="0.35">
      <c r="A14" s="35"/>
      <c r="B14" s="264"/>
      <c r="C14" s="264"/>
      <c r="D14" s="264"/>
      <c r="E14" s="270"/>
      <c r="F14" s="297"/>
      <c r="G14" s="88" t="s">
        <v>33</v>
      </c>
      <c r="H14" s="307"/>
      <c r="I14" s="158" t="s">
        <v>381</v>
      </c>
      <c r="J14" s="158" t="s">
        <v>382</v>
      </c>
      <c r="K14" s="161" t="s">
        <v>383</v>
      </c>
      <c r="L14" s="172">
        <v>0</v>
      </c>
      <c r="M14" s="170">
        <v>52</v>
      </c>
      <c r="N14" s="172">
        <v>0</v>
      </c>
      <c r="O14" s="172">
        <f t="shared" si="0"/>
        <v>52</v>
      </c>
      <c r="P14" s="161" t="s">
        <v>122</v>
      </c>
      <c r="Q14" s="161">
        <v>4</v>
      </c>
      <c r="R14" s="161" t="s">
        <v>33</v>
      </c>
      <c r="S14" s="161" t="s">
        <v>384</v>
      </c>
      <c r="T14" s="161" t="s">
        <v>385</v>
      </c>
      <c r="U14" s="161">
        <v>2</v>
      </c>
      <c r="V14" s="161">
        <v>2</v>
      </c>
      <c r="W14" s="161">
        <f t="shared" si="1"/>
        <v>4</v>
      </c>
      <c r="X14" s="163" t="str">
        <f t="shared" si="2"/>
        <v>B</v>
      </c>
      <c r="Y14" s="166" t="str">
        <f t="shared" si="3"/>
        <v>Situación mejorable con exposición ocasional o esporádica, o situación sin anomalía destacable con cualquier nivel de exposición. No es esperable que se materialice el riesgo, aunque puede ser concebible.</v>
      </c>
      <c r="Z14" s="162">
        <v>10</v>
      </c>
      <c r="AA14" s="162">
        <f t="shared" si="4"/>
        <v>40</v>
      </c>
      <c r="AB14" s="165" t="str">
        <f t="shared" si="5"/>
        <v>III</v>
      </c>
      <c r="AC14" s="166"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66" t="str">
        <f>+IF(AB14="I","No aceptable",IF(AB14="II","No aceptable o aceptable con control específico",IF(AB14="III","Aceptable",IF(AB14="IV","Aceptable",""))))</f>
        <v>Aceptable</v>
      </c>
      <c r="AE14" s="158" t="s">
        <v>121</v>
      </c>
      <c r="AF14" s="158" t="s">
        <v>34</v>
      </c>
      <c r="AG14" s="158" t="s">
        <v>34</v>
      </c>
      <c r="AH14" s="158" t="s">
        <v>34</v>
      </c>
      <c r="AI14" s="158" t="s">
        <v>386</v>
      </c>
      <c r="AJ14" s="161" t="s">
        <v>123</v>
      </c>
      <c r="AK14" s="118" t="s">
        <v>203</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2" customFormat="1" ht="104.25" customHeight="1" x14ac:dyDescent="0.35">
      <c r="A15" s="35"/>
      <c r="B15" s="264"/>
      <c r="C15" s="264"/>
      <c r="D15" s="264"/>
      <c r="E15" s="270"/>
      <c r="F15" s="297"/>
      <c r="G15" s="88" t="s">
        <v>42</v>
      </c>
      <c r="H15" s="307" t="s">
        <v>44</v>
      </c>
      <c r="I15" s="158" t="s">
        <v>60</v>
      </c>
      <c r="J15" s="158" t="s">
        <v>345</v>
      </c>
      <c r="K15" s="158" t="s">
        <v>327</v>
      </c>
      <c r="L15" s="172">
        <v>0</v>
      </c>
      <c r="M15" s="170">
        <v>52</v>
      </c>
      <c r="N15" s="172">
        <v>0</v>
      </c>
      <c r="O15" s="172">
        <f t="shared" si="0"/>
        <v>52</v>
      </c>
      <c r="P15" s="158" t="s">
        <v>343</v>
      </c>
      <c r="Q15" s="158">
        <v>8</v>
      </c>
      <c r="R15" s="158" t="s">
        <v>331</v>
      </c>
      <c r="S15" s="158" t="s">
        <v>329</v>
      </c>
      <c r="T15" s="158" t="s">
        <v>443</v>
      </c>
      <c r="U15" s="161">
        <v>2</v>
      </c>
      <c r="V15" s="161">
        <v>2</v>
      </c>
      <c r="W15" s="161">
        <f t="shared" si="1"/>
        <v>4</v>
      </c>
      <c r="X15" s="163" t="str">
        <f t="shared" si="2"/>
        <v>B</v>
      </c>
      <c r="Y15" s="166" t="str">
        <f t="shared" si="3"/>
        <v>Situación mejorable con exposición ocasional o esporádica, o situación sin anomalía destacable con cualquier nivel de exposición. No es esperable que se materialice el riesgo, aunque puede ser concebible.</v>
      </c>
      <c r="Z15" s="162">
        <v>25</v>
      </c>
      <c r="AA15" s="162">
        <f t="shared" si="4"/>
        <v>100</v>
      </c>
      <c r="AB15" s="165" t="str">
        <f t="shared" si="5"/>
        <v>III</v>
      </c>
      <c r="AC15" s="166" t="str">
        <f t="shared" si="6"/>
        <v>Mejorar si es posible. Sería conveniente justificar la intervención y su rentabilidad.</v>
      </c>
      <c r="AD15" s="166" t="str">
        <f t="shared" si="7"/>
        <v>Aceptable</v>
      </c>
      <c r="AE15" s="158" t="s">
        <v>351</v>
      </c>
      <c r="AF15" s="158" t="s">
        <v>34</v>
      </c>
      <c r="AG15" s="158" t="s">
        <v>34</v>
      </c>
      <c r="AH15" s="158" t="s">
        <v>34</v>
      </c>
      <c r="AI15" s="158" t="s">
        <v>344</v>
      </c>
      <c r="AJ15" s="158" t="s">
        <v>34</v>
      </c>
      <c r="AK15" s="118" t="s">
        <v>35</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104.25" customHeight="1" x14ac:dyDescent="0.35">
      <c r="A16" s="35"/>
      <c r="B16" s="264"/>
      <c r="C16" s="264"/>
      <c r="D16" s="264"/>
      <c r="E16" s="270"/>
      <c r="F16" s="297"/>
      <c r="G16" s="103" t="s">
        <v>42</v>
      </c>
      <c r="H16" s="307"/>
      <c r="I16" s="158" t="s">
        <v>333</v>
      </c>
      <c r="J16" s="158" t="s">
        <v>334</v>
      </c>
      <c r="K16" s="158" t="s">
        <v>335</v>
      </c>
      <c r="L16" s="172">
        <v>0</v>
      </c>
      <c r="M16" s="170">
        <v>52</v>
      </c>
      <c r="N16" s="172">
        <v>0</v>
      </c>
      <c r="O16" s="172">
        <f t="shared" ref="O16" si="8">SUM(L16:N16)</f>
        <v>52</v>
      </c>
      <c r="P16" s="158" t="s">
        <v>336</v>
      </c>
      <c r="Q16" s="161">
        <v>8</v>
      </c>
      <c r="R16" s="158" t="s">
        <v>339</v>
      </c>
      <c r="S16" s="158" t="s">
        <v>641</v>
      </c>
      <c r="T16" s="158" t="s">
        <v>444</v>
      </c>
      <c r="U16" s="162">
        <v>2</v>
      </c>
      <c r="V16" s="162">
        <v>4</v>
      </c>
      <c r="W16" s="162">
        <f>V16*U16</f>
        <v>8</v>
      </c>
      <c r="X16" s="163" t="str">
        <f>+IF(AND(U16*V16&gt;=24,U16*V16&lt;=40),"MA",IF(AND(U16*V16&gt;=10,U16*V16&lt;=20),"A",IF(AND(U16*V16&gt;=6,U16*V16&lt;=8),"M",IF(AND(U16*V16&gt;=0,U16*V16&lt;=4),"B",""))))</f>
        <v>M</v>
      </c>
      <c r="Y16" s="166" t="str">
        <f>+IF(X16="MA","Situación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162">
        <v>10</v>
      </c>
      <c r="AA16" s="162">
        <f>W16*Z16</f>
        <v>80</v>
      </c>
      <c r="AB16" s="165" t="str">
        <f t="shared" ref="AB16:AB17" si="9">+IF(AND(U16*V16*Z16&gt;=600,U16*V16*Z16&lt;=4000),"I",IF(AND(U16*V16*Z16&gt;=150,U16*V16*Z16&lt;=500),"II",IF(AND(U16*V16*Z16&gt;=40,U16*V16*Z16&lt;=120),"III",IF(AND(U16*V16*Z16&gt;=0,U16*V16*Z16&lt;=20),"IV",""))))</f>
        <v>III</v>
      </c>
      <c r="AC16" s="166"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166" t="str">
        <f>+IF(AB16="I","No aceptable",IF(AB16="II","No aceptable o aceptable con control específico",IF(AB16="III","Aceptable",IF(AB16="IV","Aceptable",""))))</f>
        <v>Aceptable</v>
      </c>
      <c r="AE16" s="166" t="s">
        <v>342</v>
      </c>
      <c r="AF16" s="158" t="s">
        <v>34</v>
      </c>
      <c r="AG16" s="158" t="s">
        <v>34</v>
      </c>
      <c r="AH16" s="158" t="s">
        <v>34</v>
      </c>
      <c r="AI16" s="158" t="s">
        <v>341</v>
      </c>
      <c r="AJ16" s="158" t="s">
        <v>34</v>
      </c>
      <c r="AK16" s="118" t="s">
        <v>271</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110" customFormat="1" ht="104.25" customHeight="1" x14ac:dyDescent="0.35">
      <c r="A17" s="125"/>
      <c r="B17" s="264"/>
      <c r="C17" s="264"/>
      <c r="D17" s="264"/>
      <c r="E17" s="270"/>
      <c r="F17" s="297"/>
      <c r="G17" s="143"/>
      <c r="H17" s="307"/>
      <c r="I17" s="158" t="s">
        <v>612</v>
      </c>
      <c r="J17" s="158" t="s">
        <v>613</v>
      </c>
      <c r="K17" s="158" t="s">
        <v>614</v>
      </c>
      <c r="L17" s="172">
        <v>0</v>
      </c>
      <c r="M17" s="170">
        <v>52</v>
      </c>
      <c r="N17" s="172">
        <v>0</v>
      </c>
      <c r="O17" s="172">
        <f t="shared" ref="O17" si="10">SUM(L17:N17)</f>
        <v>52</v>
      </c>
      <c r="P17" s="158" t="s">
        <v>615</v>
      </c>
      <c r="Q17" s="161">
        <v>8</v>
      </c>
      <c r="R17" s="158" t="s">
        <v>331</v>
      </c>
      <c r="S17" s="158" t="s">
        <v>616</v>
      </c>
      <c r="T17" s="158" t="s">
        <v>617</v>
      </c>
      <c r="U17" s="162">
        <v>2</v>
      </c>
      <c r="V17" s="162">
        <v>1</v>
      </c>
      <c r="W17" s="162">
        <f t="shared" ref="W17" si="11">V17*U17</f>
        <v>2</v>
      </c>
      <c r="X17" s="163" t="str">
        <f t="shared" ref="X17" si="12">+IF(AND(U17*V17&gt;=24,U17*V17&lt;=40),"MA",IF(AND(U17*V17&gt;=10,U17*V17&lt;=20),"A",IF(AND(U17*V17&gt;=6,U17*V17&lt;=8),"M",IF(AND(U17*V17&gt;=0,U17*V17&lt;=4),"B",""))))</f>
        <v>B</v>
      </c>
      <c r="Y17" s="166" t="str">
        <f t="shared" ref="Y17" si="13">+IF(X17="MA","Situación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7" s="162">
        <v>10</v>
      </c>
      <c r="AA17" s="162">
        <f t="shared" ref="AA17" si="14">W17*Z17</f>
        <v>20</v>
      </c>
      <c r="AB17" s="165" t="str">
        <f t="shared" si="9"/>
        <v>IV</v>
      </c>
      <c r="AC17" s="166" t="str">
        <f t="shared" ref="AC17" si="15">+IF(AB17="I","Situación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7" s="166" t="str">
        <f t="shared" ref="AD17" si="16">+IF(AB17="I","No aceptable",IF(AB17="II","No aceptable o aceptable con control específico",IF(AB17="III","Aceptable",IF(AB17="IV","Aceptable",""))))</f>
        <v>Aceptable</v>
      </c>
      <c r="AE17" s="158" t="s">
        <v>351</v>
      </c>
      <c r="AF17" s="158" t="s">
        <v>34</v>
      </c>
      <c r="AG17" s="158" t="s">
        <v>34</v>
      </c>
      <c r="AH17" s="158" t="s">
        <v>34</v>
      </c>
      <c r="AI17" s="158" t="s">
        <v>338</v>
      </c>
      <c r="AJ17" s="158" t="s">
        <v>34</v>
      </c>
      <c r="AK17" s="118" t="s">
        <v>618</v>
      </c>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row>
    <row r="18" spans="1:64" s="2" customFormat="1" ht="104.25" customHeight="1" x14ac:dyDescent="0.35">
      <c r="A18" s="35"/>
      <c r="B18" s="264"/>
      <c r="C18" s="264"/>
      <c r="D18" s="264"/>
      <c r="E18" s="270"/>
      <c r="F18" s="297"/>
      <c r="G18" s="88" t="s">
        <v>33</v>
      </c>
      <c r="H18" s="307"/>
      <c r="I18" s="158" t="s">
        <v>61</v>
      </c>
      <c r="J18" s="158" t="s">
        <v>350</v>
      </c>
      <c r="K18" s="158" t="s">
        <v>327</v>
      </c>
      <c r="L18" s="172">
        <v>0</v>
      </c>
      <c r="M18" s="170">
        <v>52</v>
      </c>
      <c r="N18" s="172">
        <v>0</v>
      </c>
      <c r="O18" s="172">
        <f t="shared" si="0"/>
        <v>52</v>
      </c>
      <c r="P18" s="158" t="s">
        <v>343</v>
      </c>
      <c r="Q18" s="161">
        <v>8</v>
      </c>
      <c r="R18" s="158" t="s">
        <v>331</v>
      </c>
      <c r="S18" s="158" t="s">
        <v>329</v>
      </c>
      <c r="T18" s="158" t="s">
        <v>352</v>
      </c>
      <c r="U18" s="162">
        <v>2</v>
      </c>
      <c r="V18" s="162">
        <v>4</v>
      </c>
      <c r="W18" s="162">
        <f>V18*U18</f>
        <v>8</v>
      </c>
      <c r="X18" s="163" t="str">
        <f>+IF(AND(U18*V18&gt;=24,U18*V18&lt;=40),"MA",IF(AND(U18*V18&gt;=10,U18*V18&lt;=20),"A",IF(AND(U18*V18&gt;=6,U18*V18&lt;=8),"M",IF(AND(U18*V18&gt;=0,U18*V18&lt;=4),"B",""))))</f>
        <v>M</v>
      </c>
      <c r="Y18" s="166"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162">
        <v>10</v>
      </c>
      <c r="AA18" s="162">
        <f>W18*Z18</f>
        <v>80</v>
      </c>
      <c r="AB18" s="165" t="str">
        <f t="shared" si="5"/>
        <v>III</v>
      </c>
      <c r="AC18" s="166"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166" t="str">
        <f>+IF(AB18="I","No aceptable",IF(AB18="II","No aceptable o aceptable con control específico",IF(AB18="III","Aceptable",IF(AB18="IV","Aceptable",""))))</f>
        <v>Aceptable</v>
      </c>
      <c r="AE18" s="158" t="s">
        <v>351</v>
      </c>
      <c r="AF18" s="158" t="s">
        <v>34</v>
      </c>
      <c r="AG18" s="158" t="s">
        <v>34</v>
      </c>
      <c r="AH18" s="158" t="s">
        <v>34</v>
      </c>
      <c r="AI18" s="158" t="s">
        <v>353</v>
      </c>
      <c r="AJ18" s="158" t="s">
        <v>34</v>
      </c>
      <c r="AK18" s="118"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110" customFormat="1" ht="104.25" customHeight="1" x14ac:dyDescent="0.35">
      <c r="A19" s="125"/>
      <c r="B19" s="264"/>
      <c r="C19" s="264"/>
      <c r="D19" s="264"/>
      <c r="E19" s="270"/>
      <c r="F19" s="297"/>
      <c r="G19" s="134"/>
      <c r="H19" s="307" t="s">
        <v>204</v>
      </c>
      <c r="I19" s="168" t="s">
        <v>310</v>
      </c>
      <c r="J19" s="168" t="s">
        <v>311</v>
      </c>
      <c r="K19" s="168" t="s">
        <v>314</v>
      </c>
      <c r="L19" s="172">
        <v>0</v>
      </c>
      <c r="M19" s="170">
        <v>52</v>
      </c>
      <c r="N19" s="172">
        <v>0</v>
      </c>
      <c r="O19" s="172">
        <f t="shared" ref="O19:O20" si="17">SUM(L19:N19)</f>
        <v>52</v>
      </c>
      <c r="P19" s="173" t="s">
        <v>317</v>
      </c>
      <c r="Q19" s="161">
        <v>8</v>
      </c>
      <c r="R19" s="173" t="s">
        <v>319</v>
      </c>
      <c r="S19" s="173" t="s">
        <v>438</v>
      </c>
      <c r="T19" s="173" t="s">
        <v>321</v>
      </c>
      <c r="U19" s="161">
        <v>2</v>
      </c>
      <c r="V19" s="161">
        <v>4</v>
      </c>
      <c r="W19" s="161">
        <f t="shared" ref="W19:W20" si="18">V19*U19</f>
        <v>8</v>
      </c>
      <c r="X19" s="163" t="str">
        <f t="shared" ref="X19:X20" si="19">+IF(AND(U19*V19&gt;=24,U19*V19&lt;=40),"MA",IF(AND(U19*V19&gt;=10,U19*V19&lt;=20),"A",IF(AND(U19*V19&gt;=6,U19*V19&lt;=8),"M",IF(AND(U19*V19&gt;=0,U19*V19&lt;=4),"B",""))))</f>
        <v>M</v>
      </c>
      <c r="Y19" s="166" t="str">
        <f t="shared" ref="Y19:Y20" si="20">+IF(X19="MA","Situación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162">
        <v>10</v>
      </c>
      <c r="AA19" s="162">
        <f t="shared" ref="AA19:AA20" si="21">W19*Z19</f>
        <v>80</v>
      </c>
      <c r="AB19" s="165" t="str">
        <f t="shared" ref="AB19:AB20" si="22">+IF(AND(U19*V19*Z19&gt;=600,U19*V19*Z19&lt;=4000),"I",IF(AND(U19*V19*Z19&gt;=150,U19*V19*Z19&lt;=500),"II",IF(AND(U19*V19*Z19&gt;=40,U19*V19*Z19&lt;=120),"III",IF(AND(U19*V19*Z19&gt;=0,U19*V19*Z19&lt;=20),"IV",""))))</f>
        <v>III</v>
      </c>
      <c r="AC19" s="166" t="str">
        <f t="shared" ref="AC19:AC20" si="23">+IF(AB19="I","Situación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66" t="str">
        <f t="shared" ref="AD19:AD20" si="24">+IF(AB19="I","No aceptable",IF(AB19="II","No aceptable o aceptable con control específico",IF(AB19="III","Aceptable",IF(AB19="IV","Aceptable",""))))</f>
        <v>Aceptable</v>
      </c>
      <c r="AE19" s="158" t="s">
        <v>545</v>
      </c>
      <c r="AF19" s="158" t="s">
        <v>34</v>
      </c>
      <c r="AG19" s="158" t="s">
        <v>34</v>
      </c>
      <c r="AH19" s="168" t="s">
        <v>325</v>
      </c>
      <c r="AI19" s="168" t="s">
        <v>326</v>
      </c>
      <c r="AJ19" s="161" t="s">
        <v>34</v>
      </c>
      <c r="AK19" s="118" t="s">
        <v>35</v>
      </c>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row>
    <row r="20" spans="1:64" s="110" customFormat="1" ht="104.25" customHeight="1" x14ac:dyDescent="0.35">
      <c r="A20" s="125"/>
      <c r="B20" s="264"/>
      <c r="C20" s="264"/>
      <c r="D20" s="264"/>
      <c r="E20" s="270"/>
      <c r="F20" s="297"/>
      <c r="G20" s="134"/>
      <c r="H20" s="307"/>
      <c r="I20" s="168" t="s">
        <v>531</v>
      </c>
      <c r="J20" s="168" t="s">
        <v>532</v>
      </c>
      <c r="K20" s="168" t="s">
        <v>533</v>
      </c>
      <c r="L20" s="172">
        <v>0</v>
      </c>
      <c r="M20" s="170">
        <v>52</v>
      </c>
      <c r="N20" s="172">
        <v>0</v>
      </c>
      <c r="O20" s="172">
        <f t="shared" si="17"/>
        <v>52</v>
      </c>
      <c r="P20" s="173" t="s">
        <v>534</v>
      </c>
      <c r="Q20" s="161">
        <v>8</v>
      </c>
      <c r="R20" s="173" t="s">
        <v>535</v>
      </c>
      <c r="S20" s="173" t="s">
        <v>536</v>
      </c>
      <c r="T20" s="173" t="s">
        <v>537</v>
      </c>
      <c r="U20" s="161">
        <v>2</v>
      </c>
      <c r="V20" s="161">
        <v>4</v>
      </c>
      <c r="W20" s="161">
        <f t="shared" si="18"/>
        <v>8</v>
      </c>
      <c r="X20" s="163" t="str">
        <f t="shared" si="19"/>
        <v>M</v>
      </c>
      <c r="Y20" s="166" t="str">
        <f t="shared" si="20"/>
        <v>Situación deficiente con exposición esporádica, o bien situación mejorable con exposición continuada o frecuente. Es posible que suceda el daño alguna vez.</v>
      </c>
      <c r="Z20" s="162">
        <v>10</v>
      </c>
      <c r="AA20" s="162">
        <f t="shared" si="21"/>
        <v>80</v>
      </c>
      <c r="AB20" s="165" t="str">
        <f t="shared" si="22"/>
        <v>III</v>
      </c>
      <c r="AC20" s="166" t="str">
        <f t="shared" si="23"/>
        <v>Mejorar si es posible. Sería conveniente justificar la intervención y su rentabilidad.</v>
      </c>
      <c r="AD20" s="166" t="str">
        <f t="shared" si="24"/>
        <v>Aceptable</v>
      </c>
      <c r="AE20" s="158" t="s">
        <v>545</v>
      </c>
      <c r="AF20" s="158" t="s">
        <v>34</v>
      </c>
      <c r="AG20" s="158" t="s">
        <v>34</v>
      </c>
      <c r="AH20" s="168"/>
      <c r="AI20" s="168" t="s">
        <v>538</v>
      </c>
      <c r="AJ20" s="161" t="s">
        <v>34</v>
      </c>
      <c r="AK20" s="118" t="s">
        <v>35</v>
      </c>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row>
    <row r="21" spans="1:64" s="2" customFormat="1" ht="104.25" customHeight="1" x14ac:dyDescent="0.35">
      <c r="A21" s="35"/>
      <c r="B21" s="264"/>
      <c r="C21" s="264"/>
      <c r="D21" s="264"/>
      <c r="E21" s="270"/>
      <c r="F21" s="297"/>
      <c r="G21" s="87"/>
      <c r="H21" s="307"/>
      <c r="I21" s="168" t="s">
        <v>313</v>
      </c>
      <c r="J21" s="168" t="s">
        <v>312</v>
      </c>
      <c r="K21" s="168" t="s">
        <v>315</v>
      </c>
      <c r="L21" s="172">
        <v>0</v>
      </c>
      <c r="M21" s="170">
        <v>52</v>
      </c>
      <c r="N21" s="172">
        <v>0</v>
      </c>
      <c r="O21" s="172">
        <f t="shared" si="0"/>
        <v>52</v>
      </c>
      <c r="P21" s="173" t="s">
        <v>318</v>
      </c>
      <c r="Q21" s="161">
        <v>8</v>
      </c>
      <c r="R21" s="173" t="s">
        <v>322</v>
      </c>
      <c r="S21" s="173" t="s">
        <v>323</v>
      </c>
      <c r="T21" s="173" t="s">
        <v>324</v>
      </c>
      <c r="U21" s="161">
        <v>2</v>
      </c>
      <c r="V21" s="161">
        <v>4</v>
      </c>
      <c r="W21" s="161">
        <f t="shared" si="1"/>
        <v>8</v>
      </c>
      <c r="X21" s="163" t="str">
        <f t="shared" si="2"/>
        <v>M</v>
      </c>
      <c r="Y21" s="166" t="str">
        <f t="shared" si="3"/>
        <v>Situación deficiente con exposición esporádica, o bien situación mejorable con exposición continuada o frecuente. Es posible que suceda el daño alguna vez.</v>
      </c>
      <c r="Z21" s="162">
        <v>10</v>
      </c>
      <c r="AA21" s="162">
        <f t="shared" si="4"/>
        <v>80</v>
      </c>
      <c r="AB21" s="165" t="str">
        <f t="shared" si="5"/>
        <v>III</v>
      </c>
      <c r="AC21" s="166" t="str">
        <f t="shared" si="6"/>
        <v>Mejorar si es posible. Sería conveniente justificar la intervención y su rentabilidad.</v>
      </c>
      <c r="AD21" s="166" t="str">
        <f t="shared" si="7"/>
        <v>Aceptable</v>
      </c>
      <c r="AE21" s="158" t="s">
        <v>545</v>
      </c>
      <c r="AF21" s="158" t="s">
        <v>34</v>
      </c>
      <c r="AG21" s="158" t="s">
        <v>34</v>
      </c>
      <c r="AH21" s="168" t="s">
        <v>325</v>
      </c>
      <c r="AI21" s="168" t="s">
        <v>326</v>
      </c>
      <c r="AJ21" s="161" t="s">
        <v>34</v>
      </c>
      <c r="AK21" s="118" t="s">
        <v>203</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104.25" customHeight="1" x14ac:dyDescent="0.35">
      <c r="A22" s="35"/>
      <c r="B22" s="264"/>
      <c r="C22" s="264"/>
      <c r="D22" s="264"/>
      <c r="E22" s="270"/>
      <c r="F22" s="297"/>
      <c r="G22" s="238" t="s">
        <v>33</v>
      </c>
      <c r="H22" s="320" t="s">
        <v>306</v>
      </c>
      <c r="I22" s="320" t="s">
        <v>521</v>
      </c>
      <c r="J22" s="168" t="s">
        <v>509</v>
      </c>
      <c r="K22" s="168" t="s">
        <v>510</v>
      </c>
      <c r="L22" s="172">
        <v>0</v>
      </c>
      <c r="M22" s="170">
        <v>52</v>
      </c>
      <c r="N22" s="172">
        <v>0</v>
      </c>
      <c r="O22" s="172">
        <f t="shared" si="0"/>
        <v>52</v>
      </c>
      <c r="P22" s="168" t="s">
        <v>511</v>
      </c>
      <c r="Q22" s="158">
        <v>8</v>
      </c>
      <c r="R22" s="168" t="s">
        <v>512</v>
      </c>
      <c r="S22" s="168" t="s">
        <v>513</v>
      </c>
      <c r="T22" s="168" t="s">
        <v>514</v>
      </c>
      <c r="U22" s="162">
        <v>2</v>
      </c>
      <c r="V22" s="162">
        <v>3</v>
      </c>
      <c r="W22" s="162">
        <f t="shared" si="1"/>
        <v>6</v>
      </c>
      <c r="X22" s="163" t="str">
        <f t="shared" si="2"/>
        <v>M</v>
      </c>
      <c r="Y22" s="166" t="str">
        <f t="shared" si="3"/>
        <v>Situación deficiente con exposición esporádica, o bien situación mejorable con exposición continuada o frecuente. Es posible que suceda el daño alguna vez.</v>
      </c>
      <c r="Z22" s="162">
        <v>25</v>
      </c>
      <c r="AA22" s="162">
        <f t="shared" si="4"/>
        <v>150</v>
      </c>
      <c r="AB22" s="165" t="str">
        <f t="shared" si="5"/>
        <v>II</v>
      </c>
      <c r="AC22" s="166" t="str">
        <f t="shared" si="6"/>
        <v>Corregir y adoptar medidas de control de inmediato. Sin embargo suspenda actividades si el nivel de riesgo está por encima o igual de 360.</v>
      </c>
      <c r="AD22" s="166" t="str">
        <f t="shared" si="7"/>
        <v>No aceptable o aceptable con control específico</v>
      </c>
      <c r="AE22" s="166" t="s">
        <v>655</v>
      </c>
      <c r="AF22" s="158" t="s">
        <v>34</v>
      </c>
      <c r="AG22" s="158" t="s">
        <v>34</v>
      </c>
      <c r="AH22" s="162" t="s">
        <v>507</v>
      </c>
      <c r="AI22" s="162" t="s">
        <v>508</v>
      </c>
      <c r="AJ22" s="158" t="s">
        <v>506</v>
      </c>
      <c r="AK22" s="133" t="s">
        <v>271</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104.25" customHeight="1" x14ac:dyDescent="0.35">
      <c r="A23" s="35"/>
      <c r="B23" s="264"/>
      <c r="C23" s="264"/>
      <c r="D23" s="264"/>
      <c r="E23" s="270"/>
      <c r="F23" s="297"/>
      <c r="G23" s="239"/>
      <c r="H23" s="320"/>
      <c r="I23" s="320"/>
      <c r="J23" s="168" t="s">
        <v>516</v>
      </c>
      <c r="K23" s="168" t="s">
        <v>517</v>
      </c>
      <c r="L23" s="172">
        <v>0</v>
      </c>
      <c r="M23" s="170">
        <v>52</v>
      </c>
      <c r="N23" s="172">
        <v>0</v>
      </c>
      <c r="O23" s="172">
        <f t="shared" si="0"/>
        <v>52</v>
      </c>
      <c r="P23" s="168" t="s">
        <v>515</v>
      </c>
      <c r="Q23" s="161">
        <v>4</v>
      </c>
      <c r="R23" s="168" t="s">
        <v>33</v>
      </c>
      <c r="S23" s="168" t="s">
        <v>33</v>
      </c>
      <c r="T23" s="168" t="s">
        <v>518</v>
      </c>
      <c r="U23" s="162">
        <v>2</v>
      </c>
      <c r="V23" s="162">
        <v>2</v>
      </c>
      <c r="W23" s="162">
        <f t="shared" si="1"/>
        <v>4</v>
      </c>
      <c r="X23" s="163" t="str">
        <f t="shared" si="2"/>
        <v>B</v>
      </c>
      <c r="Y23" s="166" t="str">
        <f t="shared" si="3"/>
        <v>Situación mejorable con exposición ocasional o esporádica, o situación sin anomalía destacable con cualquier nivel de exposición. No es esperable que se materialice el riesgo, aunque puede ser concebible.</v>
      </c>
      <c r="Z23" s="162">
        <v>10</v>
      </c>
      <c r="AA23" s="162">
        <f t="shared" si="4"/>
        <v>40</v>
      </c>
      <c r="AB23" s="165" t="str">
        <f t="shared" si="5"/>
        <v>III</v>
      </c>
      <c r="AC23" s="166" t="str">
        <f t="shared" si="6"/>
        <v>Mejorar si es posible. Sería conveniente justificar la intervención y su rentabilidad.</v>
      </c>
      <c r="AD23" s="166" t="str">
        <f t="shared" si="7"/>
        <v>Aceptable</v>
      </c>
      <c r="AE23" s="166" t="s">
        <v>119</v>
      </c>
      <c r="AF23" s="158" t="s">
        <v>519</v>
      </c>
      <c r="AG23" s="158" t="s">
        <v>34</v>
      </c>
      <c r="AH23" s="158" t="s">
        <v>34</v>
      </c>
      <c r="AI23" s="162" t="s">
        <v>520</v>
      </c>
      <c r="AJ23" s="161" t="s">
        <v>212</v>
      </c>
      <c r="AK23" s="118"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104.25" customHeight="1" x14ac:dyDescent="0.35">
      <c r="A24" s="35"/>
      <c r="B24" s="264"/>
      <c r="C24" s="264"/>
      <c r="D24" s="264"/>
      <c r="E24" s="270"/>
      <c r="F24" s="297"/>
      <c r="G24" s="88" t="s">
        <v>33</v>
      </c>
      <c r="H24" s="307" t="s">
        <v>45</v>
      </c>
      <c r="I24" s="168" t="s">
        <v>99</v>
      </c>
      <c r="J24" s="168" t="s">
        <v>448</v>
      </c>
      <c r="K24" s="168" t="s">
        <v>400</v>
      </c>
      <c r="L24" s="172">
        <v>0</v>
      </c>
      <c r="M24" s="170">
        <v>52</v>
      </c>
      <c r="N24" s="172">
        <v>0</v>
      </c>
      <c r="O24" s="172">
        <f t="shared" si="0"/>
        <v>52</v>
      </c>
      <c r="P24" s="168" t="s">
        <v>423</v>
      </c>
      <c r="Q24" s="161">
        <v>8</v>
      </c>
      <c r="R24" s="168" t="s">
        <v>202</v>
      </c>
      <c r="S24" s="158" t="s">
        <v>439</v>
      </c>
      <c r="T24" s="158" t="s">
        <v>446</v>
      </c>
      <c r="U24" s="162">
        <v>2</v>
      </c>
      <c r="V24" s="162">
        <v>2</v>
      </c>
      <c r="W24" s="162">
        <f t="shared" si="1"/>
        <v>4</v>
      </c>
      <c r="X24" s="163" t="str">
        <f t="shared" si="2"/>
        <v>B</v>
      </c>
      <c r="Y24" s="166" t="str">
        <f t="shared" si="3"/>
        <v>Situación mejorable con exposición ocasional o esporádica, o situación sin anomalía destacable con cualquier nivel de exposición. No es esperable que se materialice el riesgo, aunque puede ser concebible.</v>
      </c>
      <c r="Z24" s="162">
        <v>25</v>
      </c>
      <c r="AA24" s="162">
        <f t="shared" si="4"/>
        <v>100</v>
      </c>
      <c r="AB24" s="165" t="str">
        <f t="shared" si="5"/>
        <v>III</v>
      </c>
      <c r="AC24" s="166" t="str">
        <f t="shared" si="6"/>
        <v>Mejorar si es posible. Sería conveniente justificar la intervención y su rentabilidad.</v>
      </c>
      <c r="AD24" s="166" t="str">
        <f t="shared" si="7"/>
        <v>Aceptable</v>
      </c>
      <c r="AE24" s="166" t="s">
        <v>67</v>
      </c>
      <c r="AF24" s="161" t="s">
        <v>34</v>
      </c>
      <c r="AG24" s="161" t="s">
        <v>34</v>
      </c>
      <c r="AH24" s="168" t="s">
        <v>190</v>
      </c>
      <c r="AI24" s="168" t="s">
        <v>447</v>
      </c>
      <c r="AJ24" s="161" t="s">
        <v>34</v>
      </c>
      <c r="AK24" s="118"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104.25" customHeight="1" x14ac:dyDescent="0.35">
      <c r="A25" s="35"/>
      <c r="B25" s="264"/>
      <c r="C25" s="264"/>
      <c r="D25" s="264"/>
      <c r="E25" s="270"/>
      <c r="F25" s="297"/>
      <c r="G25" s="88" t="s">
        <v>33</v>
      </c>
      <c r="H25" s="307"/>
      <c r="I25" s="168" t="s">
        <v>65</v>
      </c>
      <c r="J25" s="168" t="s">
        <v>416</v>
      </c>
      <c r="K25" s="168" t="s">
        <v>400</v>
      </c>
      <c r="L25" s="172">
        <v>0</v>
      </c>
      <c r="M25" s="170">
        <v>52</v>
      </c>
      <c r="N25" s="172">
        <v>0</v>
      </c>
      <c r="O25" s="172">
        <f t="shared" si="0"/>
        <v>52</v>
      </c>
      <c r="P25" s="168" t="s">
        <v>417</v>
      </c>
      <c r="Q25" s="161">
        <v>1</v>
      </c>
      <c r="R25" s="168" t="s">
        <v>419</v>
      </c>
      <c r="S25" s="168" t="s">
        <v>642</v>
      </c>
      <c r="T25" s="158" t="s">
        <v>445</v>
      </c>
      <c r="U25" s="162">
        <v>6</v>
      </c>
      <c r="V25" s="162">
        <v>2</v>
      </c>
      <c r="W25" s="162">
        <f t="shared" si="1"/>
        <v>12</v>
      </c>
      <c r="X25" s="163" t="str">
        <f t="shared" si="2"/>
        <v>A</v>
      </c>
      <c r="Y25" s="166" t="str">
        <f t="shared" si="3"/>
        <v>Situación deficiente con exposición frecuente u ocasional, o bien situación muy deficiente con exposición ocasional o esporádica. La materialización de Riesgo es posible que suceda varias veces en la vida laboral</v>
      </c>
      <c r="Z25" s="162">
        <v>10</v>
      </c>
      <c r="AA25" s="162">
        <f t="shared" si="4"/>
        <v>120</v>
      </c>
      <c r="AB25" s="165" t="str">
        <f t="shared" si="5"/>
        <v>III</v>
      </c>
      <c r="AC25" s="166" t="str">
        <f t="shared" si="6"/>
        <v>Mejorar si es posible. Sería conveniente justificar la intervención y su rentabilidad.</v>
      </c>
      <c r="AD25" s="166" t="str">
        <f t="shared" si="7"/>
        <v>Aceptable</v>
      </c>
      <c r="AE25" s="166" t="s">
        <v>128</v>
      </c>
      <c r="AF25" s="166" t="s">
        <v>34</v>
      </c>
      <c r="AG25" s="166" t="s">
        <v>202</v>
      </c>
      <c r="AH25" s="168" t="s">
        <v>420</v>
      </c>
      <c r="AI25" s="168" t="s">
        <v>421</v>
      </c>
      <c r="AJ25" s="161" t="s">
        <v>34</v>
      </c>
      <c r="AK25" s="118"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s="2" customFormat="1" ht="104.25" customHeight="1" x14ac:dyDescent="0.35">
      <c r="A26" s="35"/>
      <c r="B26" s="264"/>
      <c r="C26" s="264"/>
      <c r="D26" s="264"/>
      <c r="E26" s="270"/>
      <c r="F26" s="297"/>
      <c r="G26" s="88" t="s">
        <v>33</v>
      </c>
      <c r="H26" s="307"/>
      <c r="I26" s="168" t="s">
        <v>65</v>
      </c>
      <c r="J26" s="168" t="s">
        <v>418</v>
      </c>
      <c r="K26" s="168" t="s">
        <v>66</v>
      </c>
      <c r="L26" s="172">
        <v>0</v>
      </c>
      <c r="M26" s="170">
        <v>52</v>
      </c>
      <c r="N26" s="172">
        <v>0</v>
      </c>
      <c r="O26" s="172">
        <f t="shared" si="0"/>
        <v>52</v>
      </c>
      <c r="P26" s="168" t="s">
        <v>412</v>
      </c>
      <c r="Q26" s="161">
        <v>8</v>
      </c>
      <c r="R26" s="158" t="s">
        <v>202</v>
      </c>
      <c r="S26" s="168" t="s">
        <v>413</v>
      </c>
      <c r="T26" s="158" t="s">
        <v>449</v>
      </c>
      <c r="U26" s="161">
        <v>0</v>
      </c>
      <c r="V26" s="161">
        <v>1</v>
      </c>
      <c r="W26" s="161">
        <f t="shared" si="1"/>
        <v>0</v>
      </c>
      <c r="X26" s="163" t="str">
        <f t="shared" si="2"/>
        <v>B</v>
      </c>
      <c r="Y26" s="166" t="str">
        <f t="shared" si="3"/>
        <v>Situación mejorable con exposición ocasional o esporádica, o situación sin anomalía destacable con cualquier nivel de exposición. No es esperable que se materialice el riesgo, aunque puede ser concebible.</v>
      </c>
      <c r="Z26" s="162">
        <v>10</v>
      </c>
      <c r="AA26" s="162">
        <f t="shared" si="4"/>
        <v>0</v>
      </c>
      <c r="AB26" s="165" t="str">
        <f t="shared" si="5"/>
        <v>IV</v>
      </c>
      <c r="AC26" s="166" t="str">
        <f t="shared" si="6"/>
        <v>Mantener las medidas de control existentes, pero se deberían considerar soluciones o mejoras y se deben hacer comprobaciones periódicas para asegurar que el riesgo aún es tolerable.</v>
      </c>
      <c r="AD26" s="166" t="str">
        <f t="shared" si="7"/>
        <v>Aceptable</v>
      </c>
      <c r="AE26" s="166" t="s">
        <v>67</v>
      </c>
      <c r="AF26" s="161" t="s">
        <v>34</v>
      </c>
      <c r="AG26" s="161" t="s">
        <v>34</v>
      </c>
      <c r="AH26" s="168" t="s">
        <v>414</v>
      </c>
      <c r="AI26" s="168" t="s">
        <v>415</v>
      </c>
      <c r="AJ26" s="161" t="s">
        <v>34</v>
      </c>
      <c r="AK26" s="118" t="s">
        <v>35</v>
      </c>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s="2" customFormat="1" ht="104.25" customHeight="1" x14ac:dyDescent="0.35">
      <c r="A27" s="35"/>
      <c r="B27" s="264"/>
      <c r="C27" s="264"/>
      <c r="D27" s="264"/>
      <c r="E27" s="270"/>
      <c r="F27" s="297"/>
      <c r="G27" s="88" t="s">
        <v>33</v>
      </c>
      <c r="H27" s="307"/>
      <c r="I27" s="168" t="s">
        <v>48</v>
      </c>
      <c r="J27" s="168" t="s">
        <v>409</v>
      </c>
      <c r="K27" s="168" t="s">
        <v>400</v>
      </c>
      <c r="L27" s="172">
        <v>0</v>
      </c>
      <c r="M27" s="170">
        <v>52</v>
      </c>
      <c r="N27" s="172">
        <v>0</v>
      </c>
      <c r="O27" s="172">
        <f t="shared" si="0"/>
        <v>52</v>
      </c>
      <c r="P27" s="168" t="s">
        <v>417</v>
      </c>
      <c r="Q27" s="161">
        <v>1</v>
      </c>
      <c r="R27" s="168" t="s">
        <v>202</v>
      </c>
      <c r="S27" s="158" t="s">
        <v>440</v>
      </c>
      <c r="T27" s="168" t="s">
        <v>450</v>
      </c>
      <c r="U27" s="161">
        <v>2</v>
      </c>
      <c r="V27" s="161">
        <v>1</v>
      </c>
      <c r="W27" s="161">
        <f t="shared" si="1"/>
        <v>2</v>
      </c>
      <c r="X27" s="163" t="str">
        <f t="shared" si="2"/>
        <v>B</v>
      </c>
      <c r="Y27" s="166" t="str">
        <f t="shared" si="3"/>
        <v>Situación mejorable con exposición ocasional o esporádica, o situación sin anomalía destacable con cualquier nivel de exposición. No es esperable que se materialice el riesgo, aunque puede ser concebible.</v>
      </c>
      <c r="Z27" s="162">
        <v>60</v>
      </c>
      <c r="AA27" s="162">
        <f t="shared" si="4"/>
        <v>120</v>
      </c>
      <c r="AB27" s="165" t="str">
        <f t="shared" si="5"/>
        <v>III</v>
      </c>
      <c r="AC27" s="166" t="str">
        <f t="shared" si="6"/>
        <v>Mejorar si es posible. Sería conveniente justificar la intervención y su rentabilidad.</v>
      </c>
      <c r="AD27" s="166" t="str">
        <f t="shared" si="7"/>
        <v>Aceptable</v>
      </c>
      <c r="AE27" s="166" t="s">
        <v>620</v>
      </c>
      <c r="AF27" s="158" t="s">
        <v>34</v>
      </c>
      <c r="AG27" s="158" t="s">
        <v>34</v>
      </c>
      <c r="AH27" s="168" t="s">
        <v>69</v>
      </c>
      <c r="AI27" s="168" t="s">
        <v>411</v>
      </c>
      <c r="AJ27" s="158" t="s">
        <v>34</v>
      </c>
      <c r="AK27" s="118" t="s">
        <v>35</v>
      </c>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1:64" s="2" customFormat="1" ht="104.25" customHeight="1" x14ac:dyDescent="0.35">
      <c r="A28" s="35"/>
      <c r="B28" s="264"/>
      <c r="C28" s="264"/>
      <c r="D28" s="264"/>
      <c r="E28" s="270"/>
      <c r="F28" s="297"/>
      <c r="G28" s="88"/>
      <c r="H28" s="307"/>
      <c r="I28" s="168" t="s">
        <v>274</v>
      </c>
      <c r="J28" s="168" t="s">
        <v>407</v>
      </c>
      <c r="K28" s="168" t="s">
        <v>405</v>
      </c>
      <c r="L28" s="172">
        <v>0</v>
      </c>
      <c r="M28" s="170">
        <v>52</v>
      </c>
      <c r="N28" s="172">
        <v>0</v>
      </c>
      <c r="O28" s="172">
        <f t="shared" si="0"/>
        <v>52</v>
      </c>
      <c r="P28" s="168" t="s">
        <v>406</v>
      </c>
      <c r="Q28" s="161">
        <v>2</v>
      </c>
      <c r="R28" s="158" t="s">
        <v>202</v>
      </c>
      <c r="S28" s="168" t="s">
        <v>452</v>
      </c>
      <c r="T28" s="158" t="s">
        <v>454</v>
      </c>
      <c r="U28" s="161">
        <v>2</v>
      </c>
      <c r="V28" s="161">
        <v>3</v>
      </c>
      <c r="W28" s="161">
        <f>V28*U28</f>
        <v>6</v>
      </c>
      <c r="X28" s="163" t="str">
        <f>+IF(AND(U28*V28&gt;=24,U28*V28&lt;=40),"MA",IF(AND(U28*V28&gt;=10,U28*V28&lt;=20),"A",IF(AND(U28*V28&gt;=6,U28*V28&lt;=8),"M",IF(AND(U28*V28&gt;=0,U28*V28&lt;=4),"B",""))))</f>
        <v>M</v>
      </c>
      <c r="Y28" s="166" t="str">
        <f>+IF(X28="MA","Situación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8" s="162">
        <v>10</v>
      </c>
      <c r="AA28" s="162">
        <f>W28*Z28</f>
        <v>60</v>
      </c>
      <c r="AB28" s="165" t="str">
        <f t="shared" si="5"/>
        <v>III</v>
      </c>
      <c r="AC28" s="166" t="str">
        <f>+IF(AB28="I","Situación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8" s="166" t="str">
        <f>+IF(AB28="I","No aceptable",IF(AB28="II","No aceptable o aceptable con control específico",IF(AB28="III","Aceptable",IF(AB28="IV","Aceptable",""))))</f>
        <v>Aceptable</v>
      </c>
      <c r="AE28" s="158" t="s">
        <v>34</v>
      </c>
      <c r="AF28" s="158" t="s">
        <v>34</v>
      </c>
      <c r="AG28" s="158" t="s">
        <v>34</v>
      </c>
      <c r="AH28" s="168" t="s">
        <v>408</v>
      </c>
      <c r="AI28" s="158" t="s">
        <v>206</v>
      </c>
      <c r="AJ28" s="158" t="s">
        <v>34</v>
      </c>
      <c r="AK28" s="118" t="s">
        <v>35</v>
      </c>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1:64" ht="104.25" customHeight="1" thickBot="1" x14ac:dyDescent="0.25">
      <c r="A29" s="44"/>
      <c r="B29" s="284"/>
      <c r="C29" s="284"/>
      <c r="D29" s="284"/>
      <c r="E29" s="271"/>
      <c r="F29" s="297"/>
      <c r="G29" s="88" t="s">
        <v>33</v>
      </c>
      <c r="H29" s="168" t="s">
        <v>72</v>
      </c>
      <c r="I29" s="168" t="s">
        <v>398</v>
      </c>
      <c r="J29" s="168" t="s">
        <v>399</v>
      </c>
      <c r="K29" s="168" t="s">
        <v>400</v>
      </c>
      <c r="L29" s="172">
        <v>0</v>
      </c>
      <c r="M29" s="170">
        <v>52</v>
      </c>
      <c r="N29" s="172">
        <v>0</v>
      </c>
      <c r="O29" s="172">
        <f t="shared" si="0"/>
        <v>52</v>
      </c>
      <c r="P29" s="168" t="s">
        <v>401</v>
      </c>
      <c r="Q29" s="161">
        <v>8</v>
      </c>
      <c r="R29" s="168" t="s">
        <v>402</v>
      </c>
      <c r="S29" s="168" t="s">
        <v>403</v>
      </c>
      <c r="T29" s="158" t="s">
        <v>469</v>
      </c>
      <c r="U29" s="161">
        <v>2</v>
      </c>
      <c r="V29" s="161">
        <v>1</v>
      </c>
      <c r="W29" s="161">
        <f t="shared" si="1"/>
        <v>2</v>
      </c>
      <c r="X29" s="163" t="str">
        <f t="shared" si="2"/>
        <v>B</v>
      </c>
      <c r="Y29" s="166" t="str">
        <f t="shared" si="3"/>
        <v>Situación mejorable con exposición ocasional o esporádica, o situación sin anomalía destacable con cualquier nivel de exposición. No es esperable que se materialice el riesgo, aunque puede ser concebible.</v>
      </c>
      <c r="Z29" s="162">
        <v>10</v>
      </c>
      <c r="AA29" s="162">
        <f t="shared" si="4"/>
        <v>20</v>
      </c>
      <c r="AB29" s="165" t="str">
        <f t="shared" si="5"/>
        <v>IV</v>
      </c>
      <c r="AC29" s="166" t="str">
        <f t="shared" si="6"/>
        <v>Mantener las medidas de control existentes, pero se deberían considerar soluciones o mejoras y se deben hacer comprobaciones periódicas para asegurar que el riesgo aún es tolerable.</v>
      </c>
      <c r="AD29" s="166" t="str">
        <f t="shared" si="7"/>
        <v>Aceptable</v>
      </c>
      <c r="AE29" s="166" t="s">
        <v>623</v>
      </c>
      <c r="AF29" s="161" t="s">
        <v>34</v>
      </c>
      <c r="AG29" s="161" t="s">
        <v>34</v>
      </c>
      <c r="AH29" s="168" t="s">
        <v>73</v>
      </c>
      <c r="AI29" s="168" t="s">
        <v>404</v>
      </c>
      <c r="AJ29" s="161" t="s">
        <v>34</v>
      </c>
      <c r="AK29" s="118" t="s">
        <v>624</v>
      </c>
    </row>
  </sheetData>
  <mergeCells count="49">
    <mergeCell ref="I22:I23"/>
    <mergeCell ref="H19:H21"/>
    <mergeCell ref="G11:G12"/>
    <mergeCell ref="H11:H14"/>
    <mergeCell ref="H15:H18"/>
    <mergeCell ref="G22:G23"/>
    <mergeCell ref="H24:H28"/>
    <mergeCell ref="AK9:AK10"/>
    <mergeCell ref="AA9:AA10"/>
    <mergeCell ref="AB9:AB10"/>
    <mergeCell ref="AG9:AG10"/>
    <mergeCell ref="AH9:AH10"/>
    <mergeCell ref="AC9:AC10"/>
    <mergeCell ref="AD9:AD10"/>
    <mergeCell ref="AE9:AE10"/>
    <mergeCell ref="AF9:AF10"/>
    <mergeCell ref="H22:H23"/>
    <mergeCell ref="X9:X10"/>
    <mergeCell ref="Y9:Y10"/>
    <mergeCell ref="Z9:Z10"/>
    <mergeCell ref="AI9:AI10"/>
    <mergeCell ref="AJ9:AJ10"/>
    <mergeCell ref="B11:B29"/>
    <mergeCell ref="C11:C29"/>
    <mergeCell ref="D11:D29"/>
    <mergeCell ref="E11:E29"/>
    <mergeCell ref="F11:F29"/>
    <mergeCell ref="Q9:Q10"/>
    <mergeCell ref="R9:T9"/>
    <mergeCell ref="U9:U10"/>
    <mergeCell ref="V9:V10"/>
    <mergeCell ref="W9:W10"/>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s>
  <conditionalFormatting sqref="AB688:AF688 AE520:AF520 AE508:AF508 AE240:AF240 AB56:AF56 AB41:AF41 AB35:AF38 AB39:AE40 AB50:AF53 AB42:AE49 AB54:AE55 AB68:AF69 AB57:AE67 AB71:AF71 AB70:AE70 AB81:AF82 AB72:AE80 AB84:AF84 AB83:AE83 AB96:AF97 AB85:AE95 AB99:AF99 AB98:AE98 AB100:AE109 AF95 AF109:AF110 AE112:AF112 AE110:AE111 AE113:AE122 AF122 AE123:AF124 AE126:AF126 AE125 AE127:AE136 AF136 AE137:AF138 AE140:AF140 AE139 AE141:AE150 AF150 AE151:AF152 AE154:AF154 AE153 AE155:AE164 AF164 AB110:AD164 AB165:AF237 AE252:AF253 AE255:AF255 AE254 AE256:AE265 AF265 AB266:AF266 AE267:AF505 AE506:AE507 AE509:AE519 AB267:AD520 AB521:AF606 AB683:AF683 AB618:AF619 AB609:AF609 AB607:AE608 AB610:AE617 AB621:AF680 AB620:AE620 AB681:AE682 AB684:AE687 AB692:AF693 AB689:AE691 AB695:AF755 AB694:AE694 AB238:AE239 AE241:AE251 AB240:AD265 AC15:AD15 AB30:AE34 AC21:AD21 AC29:AD29 AC26:AD27">
    <cfRule type="cellIs" dxfId="1065" priority="207" stopIfTrue="1" operator="equal">
      <formula>"I"</formula>
    </cfRule>
    <cfRule type="cellIs" dxfId="1064" priority="208" stopIfTrue="1" operator="equal">
      <formula>"II"</formula>
    </cfRule>
    <cfRule type="cellIs" dxfId="1063" priority="209" stopIfTrue="1" operator="between">
      <formula>"III"</formula>
      <formula>"IV"</formula>
    </cfRule>
  </conditionalFormatting>
  <conditionalFormatting sqref="AD688:AF688 AE520:AF520 AE508:AF508 AD240:AF240 AD238:AE239 AD241:AE252 AD56:AF56 AD41:AF41 AD35:AF38 AD39:AE40 AD50:AF53 AD42:AE49 AD54:AE55 AD68:AF69 AD57:AE67 AD71:AF71 AD70:AE70 AD81:AF82 AD72:AE80 AD84:AF84 AD83:AE83 AD96:AF97 AD85:AE95 AD99:AF99 AD98:AE98 AD100:AE109 AF95 AF109:AF110 AE112:AF112 AE110:AE111 AE113:AE122 AF122 AE123:AF124 AE126:AF126 AE125 AE127:AE136 AF136 AE137:AF138 AE140:AF140 AE139 AE141:AE150 AF150 AE151:AF152 AE154:AF154 AE153 AE155:AE164 AF164 AD110:AD164 AD165:AF237 AF252:AF253 AE255:AF255 AE253:AE254 AE256:AE265 AF265 AD253:AD265 AD266:AF266 AE267:AF505 AE506:AE507 AE509:AE519 AD267:AD520 AD521:AF606 AD683:AF683 AD618:AF619 AD609:AF609 AD607:AE608 AD610:AE617 AD621:AF680 AD620:AE620 AD681:AE682 AD684:AE687 AD692:AF693 AD689:AE691 AD695:AF755 AD694:AE694 AD15 AD30:AE34 AD21 AD29 AD26:AD27">
    <cfRule type="cellIs" dxfId="1062" priority="205" stopIfTrue="1" operator="equal">
      <formula>"Aceptable"</formula>
    </cfRule>
    <cfRule type="cellIs" dxfId="1061" priority="206" stopIfTrue="1" operator="equal">
      <formula>"No aceptable"</formula>
    </cfRule>
  </conditionalFormatting>
  <conditionalFormatting sqref="AD15 AD26:AD27 AD21 AD29:AD755">
    <cfRule type="containsText" dxfId="1060" priority="202" stopIfTrue="1" operator="containsText" text="No aceptable o aceptable con control específico">
      <formula>NOT(ISERROR(SEARCH("No aceptable o aceptable con control específico",AD15)))</formula>
    </cfRule>
    <cfRule type="containsText" dxfId="1059" priority="203" stopIfTrue="1" operator="containsText" text="No aceptable">
      <formula>NOT(ISERROR(SEARCH("No aceptable",AD15)))</formula>
    </cfRule>
    <cfRule type="containsText" dxfId="1058" priority="204" stopIfTrue="1" operator="containsText" text="No Aceptable o aceptable con control específico">
      <formula>NOT(ISERROR(SEARCH("No Aceptable o aceptable con control específico",AD15)))</formula>
    </cfRule>
  </conditionalFormatting>
  <conditionalFormatting sqref="AD11">
    <cfRule type="containsText" dxfId="1057" priority="194" stopIfTrue="1" operator="containsText" text="No aceptable o aceptable con control específico">
      <formula>NOT(ISERROR(SEARCH("No aceptable o aceptable con control específico",AD11)))</formula>
    </cfRule>
    <cfRule type="containsText" dxfId="1056" priority="195" stopIfTrue="1" operator="containsText" text="No aceptable">
      <formula>NOT(ISERROR(SEARCH("No aceptable",AD11)))</formula>
    </cfRule>
    <cfRule type="containsText" dxfId="1055" priority="196" stopIfTrue="1" operator="containsText" text="No Aceptable o aceptable con control específico">
      <formula>NOT(ISERROR(SEARCH("No Aceptable o aceptable con control específico",AD11)))</formula>
    </cfRule>
  </conditionalFormatting>
  <conditionalFormatting sqref="AD11">
    <cfRule type="cellIs" dxfId="1054" priority="197" stopIfTrue="1" operator="equal">
      <formula>"Aceptable"</formula>
    </cfRule>
    <cfRule type="cellIs" dxfId="1053" priority="198" stopIfTrue="1" operator="equal">
      <formula>"No aceptable"</formula>
    </cfRule>
  </conditionalFormatting>
  <conditionalFormatting sqref="AD12">
    <cfRule type="cellIs" dxfId="1052" priority="189" stopIfTrue="1" operator="equal">
      <formula>"Aceptable"</formula>
    </cfRule>
    <cfRule type="cellIs" dxfId="1051" priority="190" stopIfTrue="1" operator="equal">
      <formula>"No aceptable"</formula>
    </cfRule>
  </conditionalFormatting>
  <conditionalFormatting sqref="AD12">
    <cfRule type="containsText" dxfId="1050" priority="186" stopIfTrue="1" operator="containsText" text="No aceptable o aceptable con control específico">
      <formula>NOT(ISERROR(SEARCH("No aceptable o aceptable con control específico",AD12)))</formula>
    </cfRule>
    <cfRule type="containsText" dxfId="1049" priority="187" stopIfTrue="1" operator="containsText" text="No aceptable">
      <formula>NOT(ISERROR(SEARCH("No aceptable",AD12)))</formula>
    </cfRule>
    <cfRule type="containsText" dxfId="1048" priority="188" stopIfTrue="1" operator="containsText" text="No Aceptable o aceptable con control específico">
      <formula>NOT(ISERROR(SEARCH("No Aceptable o aceptable con control específico",AD12)))</formula>
    </cfRule>
  </conditionalFormatting>
  <conditionalFormatting sqref="AD23">
    <cfRule type="cellIs" dxfId="1047" priority="181" stopIfTrue="1" operator="equal">
      <formula>"Aceptable"</formula>
    </cfRule>
    <cfRule type="cellIs" dxfId="1046" priority="182" stopIfTrue="1" operator="equal">
      <formula>"No aceptable"</formula>
    </cfRule>
  </conditionalFormatting>
  <conditionalFormatting sqref="AD23">
    <cfRule type="containsText" dxfId="1045" priority="178" stopIfTrue="1" operator="containsText" text="No aceptable o aceptable con control específico">
      <formula>NOT(ISERROR(SEARCH("No aceptable o aceptable con control específico",AD23)))</formula>
    </cfRule>
    <cfRule type="containsText" dxfId="1044" priority="179" stopIfTrue="1" operator="containsText" text="No aceptable">
      <formula>NOT(ISERROR(SEARCH("No aceptable",AD23)))</formula>
    </cfRule>
    <cfRule type="containsText" dxfId="1043" priority="180" stopIfTrue="1" operator="containsText" text="No Aceptable o aceptable con control específico">
      <formula>NOT(ISERROR(SEARCH("No Aceptable o aceptable con control específico",AD23)))</formula>
    </cfRule>
  </conditionalFormatting>
  <conditionalFormatting sqref="AD24">
    <cfRule type="cellIs" dxfId="1042" priority="173" stopIfTrue="1" operator="equal">
      <formula>"Aceptable"</formula>
    </cfRule>
    <cfRule type="cellIs" dxfId="1041" priority="174" stopIfTrue="1" operator="equal">
      <formula>"No aceptable"</formula>
    </cfRule>
  </conditionalFormatting>
  <conditionalFormatting sqref="AD24">
    <cfRule type="containsText" dxfId="1040" priority="170" stopIfTrue="1" operator="containsText" text="No aceptable o aceptable con control específico">
      <formula>NOT(ISERROR(SEARCH("No aceptable o aceptable con control específico",AD24)))</formula>
    </cfRule>
    <cfRule type="containsText" dxfId="1039" priority="171" stopIfTrue="1" operator="containsText" text="No aceptable">
      <formula>NOT(ISERROR(SEARCH("No aceptable",AD24)))</formula>
    </cfRule>
    <cfRule type="containsText" dxfId="1038" priority="172" stopIfTrue="1" operator="containsText" text="No Aceptable o aceptable con control específico">
      <formula>NOT(ISERROR(SEARCH("No Aceptable o aceptable con control específico",AD24)))</formula>
    </cfRule>
  </conditionalFormatting>
  <conditionalFormatting sqref="AD13:AD14">
    <cfRule type="cellIs" dxfId="1037" priority="165" stopIfTrue="1" operator="equal">
      <formula>"Aceptable"</formula>
    </cfRule>
    <cfRule type="cellIs" dxfId="1036" priority="166" stopIfTrue="1" operator="equal">
      <formula>"No aceptable"</formula>
    </cfRule>
  </conditionalFormatting>
  <conditionalFormatting sqref="AD13:AD14">
    <cfRule type="containsText" dxfId="1035" priority="162" stopIfTrue="1" operator="containsText" text="No aceptable o aceptable con control específico">
      <formula>NOT(ISERROR(SEARCH("No aceptable o aceptable con control específico",AD13)))</formula>
    </cfRule>
    <cfRule type="containsText" dxfId="1034" priority="163" stopIfTrue="1" operator="containsText" text="No aceptable">
      <formula>NOT(ISERROR(SEARCH("No aceptable",AD13)))</formula>
    </cfRule>
    <cfRule type="containsText" dxfId="1033" priority="164" stopIfTrue="1" operator="containsText" text="No Aceptable o aceptable con control específico">
      <formula>NOT(ISERROR(SEARCH("No Aceptable o aceptable con control específico",AD13)))</formula>
    </cfRule>
  </conditionalFormatting>
  <conditionalFormatting sqref="AD25">
    <cfRule type="cellIs" dxfId="1032" priority="152" stopIfTrue="1" operator="equal">
      <formula>"Aceptable"</formula>
    </cfRule>
    <cfRule type="cellIs" dxfId="1031" priority="153" stopIfTrue="1" operator="equal">
      <formula>"No aceptable"</formula>
    </cfRule>
  </conditionalFormatting>
  <conditionalFormatting sqref="AD25">
    <cfRule type="containsText" dxfId="1030" priority="149" stopIfTrue="1" operator="containsText" text="No aceptable o aceptable con control específico">
      <formula>NOT(ISERROR(SEARCH("No aceptable o aceptable con control específico",AD25)))</formula>
    </cfRule>
    <cfRule type="containsText" dxfId="1029" priority="150" stopIfTrue="1" operator="containsText" text="No aceptable">
      <formula>NOT(ISERROR(SEARCH("No aceptable",AD25)))</formula>
    </cfRule>
    <cfRule type="containsText" dxfId="1028" priority="151" stopIfTrue="1" operator="containsText" text="No Aceptable o aceptable con control específico">
      <formula>NOT(ISERROR(SEARCH("No Aceptable o aceptable con control específico",AD25)))</formula>
    </cfRule>
  </conditionalFormatting>
  <conditionalFormatting sqref="AD18">
    <cfRule type="containsText" dxfId="1027" priority="141" stopIfTrue="1" operator="containsText" text="No aceptable o aceptable con control específico">
      <formula>NOT(ISERROR(SEARCH("No aceptable o aceptable con control específico",AD18)))</formula>
    </cfRule>
    <cfRule type="containsText" dxfId="1026" priority="142" stopIfTrue="1" operator="containsText" text="No aceptable">
      <formula>NOT(ISERROR(SEARCH("No aceptable",AD18)))</formula>
    </cfRule>
    <cfRule type="containsText" dxfId="1025" priority="143" stopIfTrue="1" operator="containsText" text="No Aceptable o aceptable con control específico">
      <formula>NOT(ISERROR(SEARCH("No Aceptable o aceptable con control específico",AD18)))</formula>
    </cfRule>
  </conditionalFormatting>
  <conditionalFormatting sqref="AD18">
    <cfRule type="cellIs" dxfId="1024" priority="144" stopIfTrue="1" operator="equal">
      <formula>"Aceptable"</formula>
    </cfRule>
    <cfRule type="cellIs" dxfId="1023" priority="145" stopIfTrue="1" operator="equal">
      <formula>"No aceptable"</formula>
    </cfRule>
  </conditionalFormatting>
  <conditionalFormatting sqref="AD28">
    <cfRule type="cellIs" dxfId="1022" priority="136" stopIfTrue="1" operator="equal">
      <formula>"Aceptable"</formula>
    </cfRule>
    <cfRule type="cellIs" dxfId="1021" priority="137" stopIfTrue="1" operator="equal">
      <formula>"No aceptable"</formula>
    </cfRule>
  </conditionalFormatting>
  <conditionalFormatting sqref="AD28">
    <cfRule type="containsText" dxfId="1020" priority="133" stopIfTrue="1" operator="containsText" text="No aceptable o aceptable con control específico">
      <formula>NOT(ISERROR(SEARCH("No aceptable o aceptable con control específico",AD28)))</formula>
    </cfRule>
    <cfRule type="containsText" dxfId="1019" priority="134" stopIfTrue="1" operator="containsText" text="No aceptable">
      <formula>NOT(ISERROR(SEARCH("No aceptable",AD28)))</formula>
    </cfRule>
    <cfRule type="containsText" dxfId="1018" priority="135" stopIfTrue="1" operator="containsText" text="No Aceptable o aceptable con control específico">
      <formula>NOT(ISERROR(SEARCH("No Aceptable o aceptable con control específico",AD28)))</formula>
    </cfRule>
  </conditionalFormatting>
  <conditionalFormatting sqref="AB11:AB15 AB18 AB21 AB23:AB29">
    <cfRule type="cellIs" dxfId="1017" priority="125" stopIfTrue="1" operator="equal">
      <formula>"I"</formula>
    </cfRule>
    <cfRule type="cellIs" dxfId="1016" priority="126" stopIfTrue="1" operator="equal">
      <formula>"II"</formula>
    </cfRule>
    <cfRule type="cellIs" dxfId="1015" priority="127" stopIfTrue="1" operator="between">
      <formula>"III"</formula>
      <formula>"IV"</formula>
    </cfRule>
  </conditionalFormatting>
  <conditionalFormatting sqref="AE16">
    <cfRule type="cellIs" dxfId="1014" priority="122" stopIfTrue="1" operator="equal">
      <formula>"I"</formula>
    </cfRule>
    <cfRule type="cellIs" dxfId="1013" priority="123" stopIfTrue="1" operator="equal">
      <formula>"II"</formula>
    </cfRule>
    <cfRule type="cellIs" dxfId="1012" priority="124" stopIfTrue="1" operator="between">
      <formula>"III"</formula>
      <formula>"IV"</formula>
    </cfRule>
  </conditionalFormatting>
  <conditionalFormatting sqref="AE16">
    <cfRule type="cellIs" dxfId="1011" priority="120" stopIfTrue="1" operator="equal">
      <formula>"Aceptable"</formula>
    </cfRule>
    <cfRule type="cellIs" dxfId="1010" priority="121" stopIfTrue="1" operator="equal">
      <formula>"No aceptable"</formula>
    </cfRule>
  </conditionalFormatting>
  <conditionalFormatting sqref="AD16">
    <cfRule type="containsText" dxfId="1009" priority="115" stopIfTrue="1" operator="containsText" text="No aceptable o aceptable con control específico">
      <formula>NOT(ISERROR(SEARCH("No aceptable o aceptable con control específico",AD16)))</formula>
    </cfRule>
    <cfRule type="containsText" dxfId="1008" priority="116" stopIfTrue="1" operator="containsText" text="No aceptable">
      <formula>NOT(ISERROR(SEARCH("No aceptable",AD16)))</formula>
    </cfRule>
    <cfRule type="containsText" dxfId="1007" priority="117" stopIfTrue="1" operator="containsText" text="No Aceptable o aceptable con control específico">
      <formula>NOT(ISERROR(SEARCH("No Aceptable o aceptable con control específico",AD16)))</formula>
    </cfRule>
  </conditionalFormatting>
  <conditionalFormatting sqref="AD16">
    <cfRule type="cellIs" dxfId="1006" priority="118" stopIfTrue="1" operator="equal">
      <formula>"Aceptable"</formula>
    </cfRule>
    <cfRule type="cellIs" dxfId="1005" priority="119" stopIfTrue="1" operator="equal">
      <formula>"No aceptable"</formula>
    </cfRule>
  </conditionalFormatting>
  <conditionalFormatting sqref="AB16">
    <cfRule type="cellIs" dxfId="1004" priority="112" stopIfTrue="1" operator="equal">
      <formula>"I"</formula>
    </cfRule>
    <cfRule type="cellIs" dxfId="1003" priority="113" stopIfTrue="1" operator="equal">
      <formula>"II"</formula>
    </cfRule>
    <cfRule type="cellIs" dxfId="1002" priority="114" stopIfTrue="1" operator="between">
      <formula>"III"</formula>
      <formula>"IV"</formula>
    </cfRule>
  </conditionalFormatting>
  <conditionalFormatting sqref="AE11:AE13">
    <cfRule type="cellIs" dxfId="1001" priority="109" stopIfTrue="1" operator="equal">
      <formula>"I"</formula>
    </cfRule>
    <cfRule type="cellIs" dxfId="1000" priority="110" stopIfTrue="1" operator="equal">
      <formula>"II"</formula>
    </cfRule>
    <cfRule type="cellIs" dxfId="999" priority="111" stopIfTrue="1" operator="between">
      <formula>"III"</formula>
      <formula>"IV"</formula>
    </cfRule>
  </conditionalFormatting>
  <conditionalFormatting sqref="AE11:AE13">
    <cfRule type="cellIs" dxfId="998" priority="107" stopIfTrue="1" operator="equal">
      <formula>"Aceptable"</formula>
    </cfRule>
    <cfRule type="cellIs" dxfId="997" priority="108" stopIfTrue="1" operator="equal">
      <formula>"No aceptable"</formula>
    </cfRule>
  </conditionalFormatting>
  <conditionalFormatting sqref="AE14">
    <cfRule type="cellIs" dxfId="996" priority="105" stopIfTrue="1" operator="equal">
      <formula>"Aceptable"</formula>
    </cfRule>
    <cfRule type="cellIs" dxfId="995" priority="106" stopIfTrue="1" operator="equal">
      <formula>"No aceptable"</formula>
    </cfRule>
  </conditionalFormatting>
  <conditionalFormatting sqref="AE24">
    <cfRule type="cellIs" dxfId="994" priority="102" stopIfTrue="1" operator="equal">
      <formula>"I"</formula>
    </cfRule>
    <cfRule type="cellIs" dxfId="993" priority="103" stopIfTrue="1" operator="equal">
      <formula>"II"</formula>
    </cfRule>
    <cfRule type="cellIs" dxfId="992" priority="104" stopIfTrue="1" operator="between">
      <formula>"III"</formula>
      <formula>"IV"</formula>
    </cfRule>
  </conditionalFormatting>
  <conditionalFormatting sqref="AE24">
    <cfRule type="cellIs" dxfId="991" priority="100" stopIfTrue="1" operator="equal">
      <formula>"Aceptable"</formula>
    </cfRule>
    <cfRule type="cellIs" dxfId="990" priority="101" stopIfTrue="1" operator="equal">
      <formula>"No aceptable"</formula>
    </cfRule>
  </conditionalFormatting>
  <conditionalFormatting sqref="AE28">
    <cfRule type="cellIs" dxfId="989" priority="97" stopIfTrue="1" operator="equal">
      <formula>"I"</formula>
    </cfRule>
    <cfRule type="cellIs" dxfId="988" priority="98" stopIfTrue="1" operator="equal">
      <formula>"II"</formula>
    </cfRule>
    <cfRule type="cellIs" dxfId="987" priority="99" stopIfTrue="1" operator="between">
      <formula>"III"</formula>
      <formula>"IV"</formula>
    </cfRule>
  </conditionalFormatting>
  <conditionalFormatting sqref="AE28">
    <cfRule type="cellIs" dxfId="986" priority="95" stopIfTrue="1" operator="equal">
      <formula>"Aceptable"</formula>
    </cfRule>
    <cfRule type="cellIs" dxfId="985" priority="96" stopIfTrue="1" operator="equal">
      <formula>"No aceptable"</formula>
    </cfRule>
  </conditionalFormatting>
  <conditionalFormatting sqref="AE25">
    <cfRule type="cellIs" dxfId="984" priority="93" stopIfTrue="1" operator="equal">
      <formula>"Aceptable"</formula>
    </cfRule>
    <cfRule type="cellIs" dxfId="983" priority="94" stopIfTrue="1" operator="equal">
      <formula>"No aceptable"</formula>
    </cfRule>
  </conditionalFormatting>
  <conditionalFormatting sqref="AE26">
    <cfRule type="cellIs" dxfId="982" priority="90" stopIfTrue="1" operator="equal">
      <formula>"I"</formula>
    </cfRule>
    <cfRule type="cellIs" dxfId="981" priority="91" stopIfTrue="1" operator="equal">
      <formula>"II"</formula>
    </cfRule>
    <cfRule type="cellIs" dxfId="980" priority="92" stopIfTrue="1" operator="between">
      <formula>"III"</formula>
      <formula>"IV"</formula>
    </cfRule>
  </conditionalFormatting>
  <conditionalFormatting sqref="AE26">
    <cfRule type="cellIs" dxfId="979" priority="88" stopIfTrue="1" operator="equal">
      <formula>"Aceptable"</formula>
    </cfRule>
    <cfRule type="cellIs" dxfId="978" priority="89" stopIfTrue="1" operator="equal">
      <formula>"No aceptable"</formula>
    </cfRule>
  </conditionalFormatting>
  <conditionalFormatting sqref="AE23">
    <cfRule type="cellIs" dxfId="977" priority="70" stopIfTrue="1" operator="equal">
      <formula>"I"</formula>
    </cfRule>
    <cfRule type="cellIs" dxfId="976" priority="71" stopIfTrue="1" operator="equal">
      <formula>"II"</formula>
    </cfRule>
    <cfRule type="cellIs" dxfId="975" priority="72" stopIfTrue="1" operator="between">
      <formula>"III"</formula>
      <formula>"IV"</formula>
    </cfRule>
  </conditionalFormatting>
  <conditionalFormatting sqref="AE23">
    <cfRule type="cellIs" dxfId="974" priority="68" stopIfTrue="1" operator="equal">
      <formula>"Aceptable"</formula>
    </cfRule>
    <cfRule type="cellIs" dxfId="973" priority="69" stopIfTrue="1" operator="equal">
      <formula>"No aceptable"</formula>
    </cfRule>
  </conditionalFormatting>
  <conditionalFormatting sqref="AE20">
    <cfRule type="cellIs" dxfId="972" priority="65" stopIfTrue="1" operator="equal">
      <formula>"I"</formula>
    </cfRule>
    <cfRule type="cellIs" dxfId="971" priority="66" stopIfTrue="1" operator="equal">
      <formula>"II"</formula>
    </cfRule>
    <cfRule type="cellIs" dxfId="970" priority="67" stopIfTrue="1" operator="between">
      <formula>"III"</formula>
      <formula>"IV"</formula>
    </cfRule>
  </conditionalFormatting>
  <conditionalFormatting sqref="AE20">
    <cfRule type="cellIs" dxfId="969" priority="63" stopIfTrue="1" operator="equal">
      <formula>"Aceptable"</formula>
    </cfRule>
    <cfRule type="cellIs" dxfId="968" priority="64" stopIfTrue="1" operator="equal">
      <formula>"No aceptable"</formula>
    </cfRule>
  </conditionalFormatting>
  <conditionalFormatting sqref="AE19">
    <cfRule type="cellIs" dxfId="967" priority="60" stopIfTrue="1" operator="equal">
      <formula>"I"</formula>
    </cfRule>
    <cfRule type="cellIs" dxfId="966" priority="61" stopIfTrue="1" operator="equal">
      <formula>"II"</formula>
    </cfRule>
    <cfRule type="cellIs" dxfId="965" priority="62" stopIfTrue="1" operator="between">
      <formula>"III"</formula>
      <formula>"IV"</formula>
    </cfRule>
  </conditionalFormatting>
  <conditionalFormatting sqref="AE19">
    <cfRule type="cellIs" dxfId="964" priority="58" stopIfTrue="1" operator="equal">
      <formula>"Aceptable"</formula>
    </cfRule>
    <cfRule type="cellIs" dxfId="963" priority="59" stopIfTrue="1" operator="equal">
      <formula>"No aceptable"</formula>
    </cfRule>
  </conditionalFormatting>
  <conditionalFormatting sqref="AE21">
    <cfRule type="cellIs" dxfId="962" priority="55" stopIfTrue="1" operator="equal">
      <formula>"I"</formula>
    </cfRule>
    <cfRule type="cellIs" dxfId="961" priority="56" stopIfTrue="1" operator="equal">
      <formula>"II"</formula>
    </cfRule>
    <cfRule type="cellIs" dxfId="960" priority="57" stopIfTrue="1" operator="between">
      <formula>"III"</formula>
      <formula>"IV"</formula>
    </cfRule>
  </conditionalFormatting>
  <conditionalFormatting sqref="AE21">
    <cfRule type="cellIs" dxfId="959" priority="53" stopIfTrue="1" operator="equal">
      <formula>"Aceptable"</formula>
    </cfRule>
    <cfRule type="cellIs" dxfId="958" priority="54" stopIfTrue="1" operator="equal">
      <formula>"No aceptable"</formula>
    </cfRule>
  </conditionalFormatting>
  <conditionalFormatting sqref="AC19:AD20">
    <cfRule type="cellIs" dxfId="957" priority="50" stopIfTrue="1" operator="equal">
      <formula>"I"</formula>
    </cfRule>
    <cfRule type="cellIs" dxfId="956" priority="51" stopIfTrue="1" operator="equal">
      <formula>"II"</formula>
    </cfRule>
    <cfRule type="cellIs" dxfId="955" priority="52" stopIfTrue="1" operator="between">
      <formula>"III"</formula>
      <formula>"IV"</formula>
    </cfRule>
  </conditionalFormatting>
  <conditionalFormatting sqref="AD19:AD20">
    <cfRule type="cellIs" dxfId="954" priority="48" stopIfTrue="1" operator="equal">
      <formula>"Aceptable"</formula>
    </cfRule>
    <cfRule type="cellIs" dxfId="953" priority="49" stopIfTrue="1" operator="equal">
      <formula>"No aceptable"</formula>
    </cfRule>
  </conditionalFormatting>
  <conditionalFormatting sqref="AD19:AD20">
    <cfRule type="containsText" dxfId="952" priority="45" stopIfTrue="1" operator="containsText" text="No aceptable o aceptable con control específico">
      <formula>NOT(ISERROR(SEARCH("No aceptable o aceptable con control específico",AD19)))</formula>
    </cfRule>
    <cfRule type="containsText" dxfId="951" priority="46" stopIfTrue="1" operator="containsText" text="No aceptable">
      <formula>NOT(ISERROR(SEARCH("No aceptable",AD19)))</formula>
    </cfRule>
    <cfRule type="containsText" dxfId="950" priority="47" stopIfTrue="1" operator="containsText" text="No Aceptable o aceptable con control específico">
      <formula>NOT(ISERROR(SEARCH("No Aceptable o aceptable con control específico",AD19)))</formula>
    </cfRule>
  </conditionalFormatting>
  <conditionalFormatting sqref="AB19:AB20">
    <cfRule type="cellIs" dxfId="949" priority="42" stopIfTrue="1" operator="equal">
      <formula>"I"</formula>
    </cfRule>
    <cfRule type="cellIs" dxfId="948" priority="43" stopIfTrue="1" operator="equal">
      <formula>"II"</formula>
    </cfRule>
    <cfRule type="cellIs" dxfId="947" priority="44" stopIfTrue="1" operator="between">
      <formula>"III"</formula>
      <formula>"IV"</formula>
    </cfRule>
  </conditionalFormatting>
  <conditionalFormatting sqref="AB22:AD22">
    <cfRule type="cellIs" dxfId="946" priority="39" stopIfTrue="1" operator="equal">
      <formula>"I"</formula>
    </cfRule>
    <cfRule type="cellIs" dxfId="945" priority="40" stopIfTrue="1" operator="equal">
      <formula>"II"</formula>
    </cfRule>
    <cfRule type="cellIs" dxfId="944" priority="41" stopIfTrue="1" operator="between">
      <formula>"III"</formula>
      <formula>"IV"</formula>
    </cfRule>
  </conditionalFormatting>
  <conditionalFormatting sqref="AD22">
    <cfRule type="cellIs" dxfId="943" priority="37" stopIfTrue="1" operator="equal">
      <formula>"Aceptable"</formula>
    </cfRule>
    <cfRule type="cellIs" dxfId="942" priority="38" stopIfTrue="1" operator="equal">
      <formula>"No aceptable"</formula>
    </cfRule>
  </conditionalFormatting>
  <conditionalFormatting sqref="AD22">
    <cfRule type="containsText" dxfId="941" priority="34" stopIfTrue="1" operator="containsText" text="No aceptable o aceptable con control específico">
      <formula>NOT(ISERROR(SEARCH("No aceptable o aceptable con control específico",AD22)))</formula>
    </cfRule>
    <cfRule type="containsText" dxfId="940" priority="35" stopIfTrue="1" operator="containsText" text="No aceptable">
      <formula>NOT(ISERROR(SEARCH("No aceptable",AD22)))</formula>
    </cfRule>
    <cfRule type="containsText" dxfId="939" priority="36" stopIfTrue="1" operator="containsText" text="No Aceptable o aceptable con control específico">
      <formula>NOT(ISERROR(SEARCH("No Aceptable o aceptable con control específico",AD22)))</formula>
    </cfRule>
  </conditionalFormatting>
  <conditionalFormatting sqref="AB17:AC17">
    <cfRule type="cellIs" dxfId="938" priority="31" stopIfTrue="1" operator="equal">
      <formula>"I"</formula>
    </cfRule>
    <cfRule type="cellIs" dxfId="937" priority="32" stopIfTrue="1" operator="equal">
      <formula>"II"</formula>
    </cfRule>
    <cfRule type="cellIs" dxfId="936" priority="33" stopIfTrue="1" operator="between">
      <formula>"III"</formula>
      <formula>"IV"</formula>
    </cfRule>
  </conditionalFormatting>
  <conditionalFormatting sqref="AD17">
    <cfRule type="cellIs" dxfId="935" priority="28" stopIfTrue="1" operator="equal">
      <formula>"I"</formula>
    </cfRule>
    <cfRule type="cellIs" dxfId="934" priority="29" stopIfTrue="1" operator="equal">
      <formula>"II"</formula>
    </cfRule>
    <cfRule type="cellIs" dxfId="933" priority="30" stopIfTrue="1" operator="between">
      <formula>"III"</formula>
      <formula>"IV"</formula>
    </cfRule>
  </conditionalFormatting>
  <conditionalFormatting sqref="AD17">
    <cfRule type="cellIs" dxfId="932" priority="26" stopIfTrue="1" operator="equal">
      <formula>"Aceptable"</formula>
    </cfRule>
    <cfRule type="cellIs" dxfId="931" priority="27" stopIfTrue="1" operator="equal">
      <formula>"No aceptable"</formula>
    </cfRule>
  </conditionalFormatting>
  <conditionalFormatting sqref="AD17">
    <cfRule type="containsText" dxfId="930" priority="23" stopIfTrue="1" operator="containsText" text="No aceptable o aceptable con control específico">
      <formula>NOT(ISERROR(SEARCH("No aceptable o aceptable con control específico",AD17)))</formula>
    </cfRule>
    <cfRule type="containsText" dxfId="929" priority="24" stopIfTrue="1" operator="containsText" text="No aceptable">
      <formula>NOT(ISERROR(SEARCH("No aceptable",AD17)))</formula>
    </cfRule>
    <cfRule type="containsText" dxfId="928" priority="25" stopIfTrue="1" operator="containsText" text="No Aceptable o aceptable con control específico">
      <formula>NOT(ISERROR(SEARCH("No Aceptable o aceptable con control específico",AD17)))</formula>
    </cfRule>
  </conditionalFormatting>
  <conditionalFormatting sqref="AD17">
    <cfRule type="containsText" dxfId="927" priority="21" stopIfTrue="1" operator="containsText" text="No aceptable">
      <formula>NOT(ISERROR(SEARCH("No aceptable",AD17)))</formula>
    </cfRule>
    <cfRule type="containsText" dxfId="926" priority="22" stopIfTrue="1" operator="containsText" text="No Aceptable o aceptable con control específico">
      <formula>NOT(ISERROR(SEARCH("No Aceptable o aceptable con control específico",AD17)))</formula>
    </cfRule>
  </conditionalFormatting>
  <conditionalFormatting sqref="AE27">
    <cfRule type="cellIs" dxfId="925" priority="8" stopIfTrue="1" operator="equal">
      <formula>"I"</formula>
    </cfRule>
    <cfRule type="cellIs" dxfId="924" priority="9" stopIfTrue="1" operator="equal">
      <formula>"II"</formula>
    </cfRule>
    <cfRule type="cellIs" dxfId="923" priority="10" stopIfTrue="1" operator="between">
      <formula>"III"</formula>
      <formula>"IV"</formula>
    </cfRule>
  </conditionalFormatting>
  <conditionalFormatting sqref="AE27">
    <cfRule type="cellIs" dxfId="922" priority="6" stopIfTrue="1" operator="equal">
      <formula>"Aceptable"</formula>
    </cfRule>
    <cfRule type="cellIs" dxfId="921" priority="7" stopIfTrue="1" operator="equal">
      <formula>"No aceptable"</formula>
    </cfRule>
  </conditionalFormatting>
  <conditionalFormatting sqref="AE22">
    <cfRule type="cellIs" dxfId="920" priority="13" stopIfTrue="1" operator="equal">
      <formula>"I"</formula>
    </cfRule>
    <cfRule type="cellIs" dxfId="919" priority="14" stopIfTrue="1" operator="equal">
      <formula>"II"</formula>
    </cfRule>
    <cfRule type="cellIs" dxfId="918" priority="15" stopIfTrue="1" operator="between">
      <formula>"III"</formula>
      <formula>"IV"</formula>
    </cfRule>
  </conditionalFormatting>
  <conditionalFormatting sqref="AE22">
    <cfRule type="cellIs" dxfId="917" priority="11" stopIfTrue="1" operator="equal">
      <formula>"Aceptable"</formula>
    </cfRule>
    <cfRule type="cellIs" dxfId="916" priority="12" stopIfTrue="1" operator="equal">
      <formula>"No aceptable"</formula>
    </cfRule>
  </conditionalFormatting>
  <conditionalFormatting sqref="AE29">
    <cfRule type="cellIs" dxfId="915" priority="3" stopIfTrue="1" operator="equal">
      <formula>"I"</formula>
    </cfRule>
    <cfRule type="cellIs" dxfId="914" priority="4" stopIfTrue="1" operator="equal">
      <formula>"II"</formula>
    </cfRule>
    <cfRule type="cellIs" dxfId="913" priority="5" stopIfTrue="1" operator="between">
      <formula>"III"</formula>
      <formula>"IV"</formula>
    </cfRule>
  </conditionalFormatting>
  <conditionalFormatting sqref="AE29">
    <cfRule type="cellIs" dxfId="912" priority="1" stopIfTrue="1" operator="equal">
      <formula>"Aceptable"</formula>
    </cfRule>
    <cfRule type="cellIs" dxfId="911"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9" xr:uid="{00000000-0002-0000-1A00-000000000000}">
      <formula1>"100,60,25,10"</formula1>
    </dataValidation>
    <dataValidation type="list" allowBlank="1" showInputMessage="1" prompt="4 = Continua_x000a_3 = Frecuente_x000a_2 = Ocasional_x000a_1 = Esporádica" sqref="V11:V29" xr:uid="{00000000-0002-0000-1A00-000001000000}">
      <formula1>"4, 3, 2, 1"</formula1>
    </dataValidation>
    <dataValidation type="list" allowBlank="1" showInputMessage="1" showErrorMessage="1" prompt="10 = Muy Alto_x000a_6 = Alto_x000a_2 = Medio_x000a_0 = Bajo" sqref="U11:U29" xr:uid="{00000000-0002-0000-1A00-000002000000}">
      <formula1>"10, 6, 2, 0, "</formula1>
    </dataValidation>
    <dataValidation allowBlank="1" sqref="AA11:AA29" xr:uid="{00000000-0002-0000-1A00-000003000000}"/>
  </dataValidation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B1:BL27"/>
  <sheetViews>
    <sheetView topLeftCell="G15" zoomScaleNormal="100" workbookViewId="0">
      <selection activeCell="J17" sqref="J17"/>
    </sheetView>
  </sheetViews>
  <sheetFormatPr baseColWidth="10" defaultRowHeight="41.25" customHeight="1" x14ac:dyDescent="0.2"/>
  <cols>
    <col min="1" max="1" width="1.85546875" customWidth="1"/>
    <col min="2" max="2" width="5.7109375" customWidth="1"/>
    <col min="3" max="3" width="7.5703125" customWidth="1"/>
    <col min="4" max="4" width="9.42578125" bestFit="1" customWidth="1"/>
    <col min="5" max="5" width="8.140625" customWidth="1"/>
    <col min="6" max="6" width="25.42578125" customWidth="1"/>
    <col min="7" max="7" width="8.28515625" customWidth="1"/>
    <col min="8" max="8" width="17" customWidth="1"/>
    <col min="9" max="9" width="21.7109375" customWidth="1"/>
    <col min="10" max="10" width="22.140625" customWidth="1"/>
    <col min="11" max="11" width="18.140625" customWidth="1"/>
    <col min="12" max="15" width="5.140625" customWidth="1"/>
    <col min="16" max="16" width="20.42578125"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8.5703125" customWidth="1"/>
    <col min="26" max="26" width="7.7109375" customWidth="1"/>
    <col min="27" max="27" width="8.140625" customWidth="1"/>
    <col min="28" max="28" width="7.28515625" customWidth="1"/>
    <col min="29" max="29" width="17.5703125" customWidth="1"/>
    <col min="30" max="30" width="12.7109375" customWidth="1"/>
    <col min="31" max="31" width="21.42578125" customWidth="1"/>
    <col min="32" max="33" width="11.42578125" customWidth="1"/>
    <col min="34" max="34" width="22.28515625" customWidth="1"/>
    <col min="35" max="35" width="40.42578125" customWidth="1"/>
    <col min="36" max="36" width="12.42578125" customWidth="1"/>
    <col min="37" max="37" width="19.28515625" customWidth="1"/>
  </cols>
  <sheetData>
    <row r="1" spans="2:64" ht="41.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41.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41.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22.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18.75" customHeight="1" x14ac:dyDescent="0.3">
      <c r="E6" s="113"/>
      <c r="H6" s="114"/>
      <c r="AF6" s="113"/>
      <c r="AG6" s="113"/>
      <c r="AH6" s="113"/>
      <c r="AJ6" s="114"/>
    </row>
    <row r="7" spans="2: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87.75" customHeight="1" x14ac:dyDescent="0.35">
      <c r="B11" s="263" t="s">
        <v>135</v>
      </c>
      <c r="C11" s="263" t="s">
        <v>132</v>
      </c>
      <c r="D11" s="263" t="s">
        <v>188</v>
      </c>
      <c r="E11" s="317" t="s">
        <v>133</v>
      </c>
      <c r="F11" s="269" t="s">
        <v>134</v>
      </c>
      <c r="G11" s="31" t="s">
        <v>42</v>
      </c>
      <c r="H11" s="158" t="s">
        <v>46</v>
      </c>
      <c r="I11" s="159" t="s">
        <v>354</v>
      </c>
      <c r="J11" s="159" t="s">
        <v>355</v>
      </c>
      <c r="K11" s="159" t="s">
        <v>356</v>
      </c>
      <c r="L11" s="172">
        <v>2</v>
      </c>
      <c r="M11" s="161">
        <v>10</v>
      </c>
      <c r="N11" s="172">
        <v>0</v>
      </c>
      <c r="O11" s="172">
        <f>SUM(L11:N11)</f>
        <v>12</v>
      </c>
      <c r="P11" s="159" t="s">
        <v>356</v>
      </c>
      <c r="Q11" s="161">
        <v>8</v>
      </c>
      <c r="R11" s="159" t="s">
        <v>603</v>
      </c>
      <c r="S11" s="159" t="s">
        <v>358</v>
      </c>
      <c r="T11" s="159" t="s">
        <v>357</v>
      </c>
      <c r="U11" s="162">
        <v>2</v>
      </c>
      <c r="V11" s="162">
        <v>4</v>
      </c>
      <c r="W11" s="162">
        <f t="shared" ref="W11:W25" si="0">V11*U11</f>
        <v>8</v>
      </c>
      <c r="X11" s="163" t="str">
        <f t="shared" ref="X11:X25" si="1">+IF(AND(U11*V11&gt;=24,U11*V11&lt;=40),"MA",IF(AND(U11*V11&gt;=10,U11*V11&lt;=20),"A",IF(AND(U11*V11&gt;=6,U11*V11&lt;=8),"M",IF(AND(U11*V11&gt;=0,U11*V11&lt;=4),"B",""))))</f>
        <v>M</v>
      </c>
      <c r="Y11" s="166" t="str">
        <f t="shared" ref="Y11:Y25"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 t="shared" ref="AA11:AA25" si="3">W11*Z11</f>
        <v>80</v>
      </c>
      <c r="AB11" s="165" t="str">
        <f t="shared" ref="AB11:AB25" si="4">+IF(AND(U11*V11*Z11&gt;=600,U11*V11*Z11&lt;=4000),"I",IF(AND(U11*V11*Z11&gt;=150,U11*V11*Z11&lt;=500),"II",IF(AND(U11*V11*Z11&gt;=40,U11*V11*Z11&lt;=120),"III",IF(AND(U11*V11*Z11&gt;=0,U11*V11*Z11&lt;=20),"IV",""))))</f>
        <v>III</v>
      </c>
      <c r="AC11" s="166" t="str">
        <f t="shared" ref="AC11:AC25"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 t="shared" ref="AD11:AD25" si="6">+IF(AB11="I","No aceptable",IF(AB11="II","No aceptable o aceptable con control específico",IF(AB11="III","Aceptable",IF(AB11="IV","Aceptable",""))))</f>
        <v>Aceptable</v>
      </c>
      <c r="AE11" s="158" t="s">
        <v>56</v>
      </c>
      <c r="AF11" s="161" t="s">
        <v>34</v>
      </c>
      <c r="AG11" s="161" t="s">
        <v>34</v>
      </c>
      <c r="AH11" s="161" t="s">
        <v>363</v>
      </c>
      <c r="AI11" s="158" t="s">
        <v>359</v>
      </c>
      <c r="AJ11" s="161" t="s">
        <v>34</v>
      </c>
      <c r="AK11" s="161"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87.75" customHeight="1" x14ac:dyDescent="0.35">
      <c r="B12" s="264"/>
      <c r="C12" s="264"/>
      <c r="D12" s="264"/>
      <c r="E12" s="317"/>
      <c r="F12" s="270"/>
      <c r="G12" s="31" t="s">
        <v>42</v>
      </c>
      <c r="H12" s="158" t="s">
        <v>120</v>
      </c>
      <c r="I12" s="159" t="s">
        <v>360</v>
      </c>
      <c r="J12" s="168" t="s">
        <v>361</v>
      </c>
      <c r="K12" s="159" t="s">
        <v>356</v>
      </c>
      <c r="L12" s="172">
        <v>2</v>
      </c>
      <c r="M12" s="170">
        <v>10</v>
      </c>
      <c r="N12" s="172">
        <v>0</v>
      </c>
      <c r="O12" s="172">
        <f t="shared" ref="O12:O25" si="7">SUM(L12:N12)</f>
        <v>12</v>
      </c>
      <c r="P12" s="159" t="s">
        <v>356</v>
      </c>
      <c r="Q12" s="161">
        <v>8</v>
      </c>
      <c r="R12" s="168" t="s">
        <v>604</v>
      </c>
      <c r="S12" s="168" t="s">
        <v>358</v>
      </c>
      <c r="T12" s="168" t="s">
        <v>357</v>
      </c>
      <c r="U12" s="162">
        <v>2</v>
      </c>
      <c r="V12" s="162">
        <v>4</v>
      </c>
      <c r="W12" s="162">
        <f t="shared" ref="W12" si="8">V12*U12</f>
        <v>8</v>
      </c>
      <c r="X12" s="163" t="str">
        <f t="shared" ref="X12" si="9">+IF(AND(U12*V12&gt;=24,U12*V12&lt;=40),"MA",IF(AND(U12*V12&gt;=10,U12*V12&lt;=20),"A",IF(AND(U12*V12&gt;=6,U12*V12&lt;=8),"M",IF(AND(U12*V12&gt;=0,U12*V12&lt;=4),"B",""))))</f>
        <v>M</v>
      </c>
      <c r="Y12" s="166" t="str">
        <f t="shared" ref="Y12" si="10">+IF(X12="MA","Situación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11</v>
      </c>
      <c r="AA12" s="162">
        <f t="shared" ref="AA12" si="11">W12*Z12</f>
        <v>88</v>
      </c>
      <c r="AB12" s="165" t="str">
        <f t="shared" ref="AB12" si="12">+IF(AND(U12*V12*Z12&gt;=600,U12*V12*Z12&lt;=4000),"I",IF(AND(U12*V12*Z12&gt;=150,U12*V12*Z12&lt;=500),"II",IF(AND(U12*V12*Z12&gt;=40,U12*V12*Z12&lt;=120),"III",IF(AND(U12*V12*Z12&gt;=0,U12*V12*Z12&lt;=20),"IV",""))))</f>
        <v>III</v>
      </c>
      <c r="AC12" s="166" t="str">
        <f t="shared" ref="AC12" si="13">+IF(AB12="I","Situación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 t="shared" ref="AD12" si="14">+IF(AB12="I","No aceptable",IF(AB12="II","No aceptable o aceptable con control específico",IF(AB12="III","Aceptable",IF(AB12="IV","Aceptable",""))))</f>
        <v>Aceptable</v>
      </c>
      <c r="AE12" s="158" t="s">
        <v>121</v>
      </c>
      <c r="AF12" s="161" t="s">
        <v>34</v>
      </c>
      <c r="AG12" s="161" t="s">
        <v>34</v>
      </c>
      <c r="AH12" s="161" t="s">
        <v>364</v>
      </c>
      <c r="AI12" s="158" t="s">
        <v>359</v>
      </c>
      <c r="AJ12" s="161" t="s">
        <v>34</v>
      </c>
      <c r="AK12" s="161"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87.75" customHeight="1" x14ac:dyDescent="0.35">
      <c r="B13" s="264"/>
      <c r="C13" s="264"/>
      <c r="D13" s="264"/>
      <c r="E13" s="317"/>
      <c r="F13" s="270"/>
      <c r="G13" s="31" t="s">
        <v>42</v>
      </c>
      <c r="H13" s="161" t="s">
        <v>52</v>
      </c>
      <c r="I13" s="158" t="s">
        <v>49</v>
      </c>
      <c r="J13" s="158" t="s">
        <v>58</v>
      </c>
      <c r="K13" s="161" t="s">
        <v>591</v>
      </c>
      <c r="L13" s="172">
        <v>2</v>
      </c>
      <c r="M13" s="170">
        <v>10</v>
      </c>
      <c r="N13" s="172">
        <v>0</v>
      </c>
      <c r="O13" s="172">
        <f t="shared" si="7"/>
        <v>12</v>
      </c>
      <c r="P13" s="161" t="s">
        <v>590</v>
      </c>
      <c r="Q13" s="161">
        <v>8</v>
      </c>
      <c r="R13" s="161" t="s">
        <v>33</v>
      </c>
      <c r="S13" s="161" t="s">
        <v>592</v>
      </c>
      <c r="T13" s="161" t="s">
        <v>593</v>
      </c>
      <c r="U13" s="162">
        <v>2</v>
      </c>
      <c r="V13" s="162">
        <v>4</v>
      </c>
      <c r="W13" s="162">
        <f t="shared" si="0"/>
        <v>8</v>
      </c>
      <c r="X13" s="163" t="str">
        <f t="shared" si="1"/>
        <v>M</v>
      </c>
      <c r="Y13" s="166" t="str">
        <f t="shared" si="2"/>
        <v>Situación deficiente con exposición esporádica, o bien situación mejorable con exposición continuada o frecuente. Es posible que suceda el daño alguna vez.</v>
      </c>
      <c r="Z13" s="162">
        <v>10</v>
      </c>
      <c r="AA13" s="162">
        <f t="shared" si="3"/>
        <v>80</v>
      </c>
      <c r="AB13" s="165" t="str">
        <f t="shared" si="4"/>
        <v>III</v>
      </c>
      <c r="AC13" s="166" t="str">
        <f t="shared" si="5"/>
        <v>Mejorar si es posible. Sería conveniente justificar la intervención y su rentabilidad.</v>
      </c>
      <c r="AD13" s="166" t="str">
        <f t="shared" si="6"/>
        <v>Aceptable</v>
      </c>
      <c r="AE13" s="166" t="s">
        <v>59</v>
      </c>
      <c r="AF13" s="158" t="s">
        <v>34</v>
      </c>
      <c r="AG13" s="158" t="s">
        <v>34</v>
      </c>
      <c r="AH13" s="158" t="s">
        <v>198</v>
      </c>
      <c r="AI13" s="158" t="s">
        <v>284</v>
      </c>
      <c r="AJ13" s="158" t="s">
        <v>196</v>
      </c>
      <c r="AK13" s="161" t="s">
        <v>35</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87.75" customHeight="1" x14ac:dyDescent="0.35">
      <c r="B14" s="264"/>
      <c r="C14" s="264"/>
      <c r="D14" s="264"/>
      <c r="E14" s="317"/>
      <c r="F14" s="270"/>
      <c r="G14" s="31" t="s">
        <v>42</v>
      </c>
      <c r="H14" s="308" t="s">
        <v>44</v>
      </c>
      <c r="I14" s="158" t="s">
        <v>333</v>
      </c>
      <c r="J14" s="158" t="s">
        <v>334</v>
      </c>
      <c r="K14" s="158" t="s">
        <v>335</v>
      </c>
      <c r="L14" s="172">
        <v>2</v>
      </c>
      <c r="M14" s="170">
        <v>10</v>
      </c>
      <c r="N14" s="172">
        <v>0</v>
      </c>
      <c r="O14" s="172">
        <f t="shared" si="7"/>
        <v>12</v>
      </c>
      <c r="P14" s="158" t="s">
        <v>336</v>
      </c>
      <c r="Q14" s="161">
        <v>8</v>
      </c>
      <c r="R14" s="158" t="s">
        <v>339</v>
      </c>
      <c r="S14" s="158" t="s">
        <v>641</v>
      </c>
      <c r="T14" s="158" t="s">
        <v>444</v>
      </c>
      <c r="U14" s="162">
        <v>2</v>
      </c>
      <c r="V14" s="162">
        <v>4</v>
      </c>
      <c r="W14" s="162">
        <f t="shared" ref="W14:W15" si="15">V14*U14</f>
        <v>8</v>
      </c>
      <c r="X14" s="163" t="str">
        <f t="shared" ref="X14:X15" si="16">+IF(AND(U14*V14&gt;=24,U14*V14&lt;=40),"MA",IF(AND(U14*V14&gt;=10,U14*V14&lt;=20),"A",IF(AND(U14*V14&gt;=6,U14*V14&lt;=8),"M",IF(AND(U14*V14&gt;=0,U14*V14&lt;=4),"B",""))))</f>
        <v>M</v>
      </c>
      <c r="Y14" s="166" t="str">
        <f t="shared" ref="Y14:Y15" si="17">+IF(X14="MA","Situación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162">
        <v>10</v>
      </c>
      <c r="AA14" s="162">
        <f t="shared" ref="AA14:AA15" si="18">W14*Z14</f>
        <v>80</v>
      </c>
      <c r="AB14" s="165" t="str">
        <f t="shared" ref="AB14:AB15" si="19">+IF(AND(U14*V14*Z14&gt;=600,U14*V14*Z14&lt;=4000),"I",IF(AND(U14*V14*Z14&gt;=150,U14*V14*Z14&lt;=500),"II",IF(AND(U14*V14*Z14&gt;=40,U14*V14*Z14&lt;=120),"III",IF(AND(U14*V14*Z14&gt;=0,U14*V14*Z14&lt;=20),"IV",""))))</f>
        <v>III</v>
      </c>
      <c r="AC14" s="166" t="str">
        <f t="shared" ref="AC14:AC15" si="20">+IF(AB14="I","Situación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66" t="str">
        <f t="shared" ref="AD14:AD15" si="21">+IF(AB14="I","No aceptable",IF(AB14="II","No aceptable o aceptable con control específico",IF(AB14="III","Aceptable",IF(AB14="IV","Aceptable",""))))</f>
        <v>Aceptable</v>
      </c>
      <c r="AE14" s="166" t="s">
        <v>342</v>
      </c>
      <c r="AF14" s="158" t="s">
        <v>34</v>
      </c>
      <c r="AG14" s="158" t="s">
        <v>34</v>
      </c>
      <c r="AH14" s="158" t="s">
        <v>34</v>
      </c>
      <c r="AI14" s="158" t="s">
        <v>341</v>
      </c>
      <c r="AJ14" s="158" t="s">
        <v>34</v>
      </c>
      <c r="AK14" s="161" t="s">
        <v>271</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110" customFormat="1" ht="87.75" customHeight="1" x14ac:dyDescent="0.35">
      <c r="B15" s="264"/>
      <c r="C15" s="264"/>
      <c r="D15" s="264"/>
      <c r="E15" s="317"/>
      <c r="F15" s="270"/>
      <c r="G15" s="124"/>
      <c r="H15" s="309"/>
      <c r="I15" s="158" t="s">
        <v>612</v>
      </c>
      <c r="J15" s="158" t="s">
        <v>613</v>
      </c>
      <c r="K15" s="158" t="s">
        <v>614</v>
      </c>
      <c r="L15" s="172">
        <v>2</v>
      </c>
      <c r="M15" s="170">
        <v>10</v>
      </c>
      <c r="N15" s="172">
        <v>0</v>
      </c>
      <c r="O15" s="172">
        <f t="shared" si="7"/>
        <v>12</v>
      </c>
      <c r="P15" s="158" t="s">
        <v>615</v>
      </c>
      <c r="Q15" s="161">
        <v>8</v>
      </c>
      <c r="R15" s="158" t="s">
        <v>331</v>
      </c>
      <c r="S15" s="158" t="s">
        <v>616</v>
      </c>
      <c r="T15" s="158" t="s">
        <v>617</v>
      </c>
      <c r="U15" s="162">
        <v>2</v>
      </c>
      <c r="V15" s="162">
        <v>1</v>
      </c>
      <c r="W15" s="162">
        <f t="shared" si="15"/>
        <v>2</v>
      </c>
      <c r="X15" s="163" t="str">
        <f t="shared" si="16"/>
        <v>B</v>
      </c>
      <c r="Y15" s="166" t="str">
        <f t="shared" si="17"/>
        <v>Situación mejorable con exposición ocasional o esporádica, o situación sin anomalía destacable con cualquier nivel de exposición. No es esperable que se materialice el riesgo, aunque puede ser concebible.</v>
      </c>
      <c r="Z15" s="162">
        <v>10</v>
      </c>
      <c r="AA15" s="162">
        <f t="shared" si="18"/>
        <v>20</v>
      </c>
      <c r="AB15" s="165" t="str">
        <f t="shared" si="19"/>
        <v>IV</v>
      </c>
      <c r="AC15" s="166" t="str">
        <f t="shared" si="20"/>
        <v>Mantener las medidas de control existentes, pero se deberían considerar soluciones o mejoras y se deben hacer comprobaciones periódicas para asegurar que el riesgo aún es tolerable.</v>
      </c>
      <c r="AD15" s="166" t="str">
        <f t="shared" si="21"/>
        <v>Aceptable</v>
      </c>
      <c r="AE15" s="158" t="s">
        <v>351</v>
      </c>
      <c r="AF15" s="158" t="s">
        <v>34</v>
      </c>
      <c r="AG15" s="158" t="s">
        <v>34</v>
      </c>
      <c r="AH15" s="158" t="s">
        <v>34</v>
      </c>
      <c r="AI15" s="158" t="s">
        <v>338</v>
      </c>
      <c r="AJ15" s="158" t="s">
        <v>34</v>
      </c>
      <c r="AK15" s="161" t="s">
        <v>618</v>
      </c>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row>
    <row r="16" spans="2:64" s="2" customFormat="1" ht="87.75" customHeight="1" thickBot="1" x14ac:dyDescent="0.4">
      <c r="B16" s="264"/>
      <c r="C16" s="264"/>
      <c r="D16" s="264"/>
      <c r="E16" s="317"/>
      <c r="F16" s="270"/>
      <c r="G16" s="31" t="s">
        <v>273</v>
      </c>
      <c r="H16" s="310"/>
      <c r="I16" s="216" t="s">
        <v>60</v>
      </c>
      <c r="J16" s="158" t="s">
        <v>345</v>
      </c>
      <c r="K16" s="158" t="s">
        <v>327</v>
      </c>
      <c r="L16" s="172">
        <v>2</v>
      </c>
      <c r="M16" s="170">
        <v>10</v>
      </c>
      <c r="N16" s="172">
        <v>0</v>
      </c>
      <c r="O16" s="172">
        <f t="shared" si="7"/>
        <v>12</v>
      </c>
      <c r="P16" s="158" t="s">
        <v>343</v>
      </c>
      <c r="Q16" s="158">
        <v>8</v>
      </c>
      <c r="R16" s="158" t="s">
        <v>331</v>
      </c>
      <c r="S16" s="158" t="s">
        <v>329</v>
      </c>
      <c r="T16" s="158" t="s">
        <v>443</v>
      </c>
      <c r="U16" s="162">
        <v>2</v>
      </c>
      <c r="V16" s="162">
        <v>4</v>
      </c>
      <c r="W16" s="162">
        <f t="shared" si="0"/>
        <v>8</v>
      </c>
      <c r="X16" s="163" t="str">
        <f t="shared" si="1"/>
        <v>M</v>
      </c>
      <c r="Y16" s="166" t="str">
        <f t="shared" si="2"/>
        <v>Situación deficiente con exposición esporádica, o bien situación mejorable con exposición continuada o frecuente. Es posible que suceda el daño alguna vez.</v>
      </c>
      <c r="Z16" s="162">
        <v>10</v>
      </c>
      <c r="AA16" s="162">
        <f t="shared" si="3"/>
        <v>80</v>
      </c>
      <c r="AB16" s="165" t="str">
        <f t="shared" si="4"/>
        <v>III</v>
      </c>
      <c r="AC16" s="166" t="str">
        <f t="shared" si="5"/>
        <v>Mejorar si es posible. Sería conveniente justificar la intervención y su rentabilidad.</v>
      </c>
      <c r="AD16" s="166" t="str">
        <f t="shared" si="6"/>
        <v>Aceptable</v>
      </c>
      <c r="AE16" s="158" t="s">
        <v>351</v>
      </c>
      <c r="AF16" s="158" t="s">
        <v>34</v>
      </c>
      <c r="AG16" s="158" t="s">
        <v>34</v>
      </c>
      <c r="AH16" s="158" t="s">
        <v>34</v>
      </c>
      <c r="AI16" s="158" t="s">
        <v>344</v>
      </c>
      <c r="AJ16" s="158" t="s">
        <v>34</v>
      </c>
      <c r="AK16" s="161" t="s">
        <v>35</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87.75" customHeight="1" thickTop="1" x14ac:dyDescent="0.35">
      <c r="B17" s="264"/>
      <c r="C17" s="264"/>
      <c r="D17" s="264"/>
      <c r="E17" s="317"/>
      <c r="F17" s="270"/>
      <c r="G17" s="100" t="s">
        <v>42</v>
      </c>
      <c r="H17" s="168" t="s">
        <v>306</v>
      </c>
      <c r="I17" s="168" t="s">
        <v>522</v>
      </c>
      <c r="J17" s="168" t="s">
        <v>509</v>
      </c>
      <c r="K17" s="168" t="s">
        <v>510</v>
      </c>
      <c r="L17" s="172">
        <v>2</v>
      </c>
      <c r="M17" s="170">
        <v>10</v>
      </c>
      <c r="N17" s="172">
        <v>0</v>
      </c>
      <c r="O17" s="172">
        <f t="shared" si="7"/>
        <v>12</v>
      </c>
      <c r="P17" s="168" t="s">
        <v>511</v>
      </c>
      <c r="Q17" s="158">
        <v>8</v>
      </c>
      <c r="R17" s="168" t="s">
        <v>512</v>
      </c>
      <c r="S17" s="168" t="s">
        <v>513</v>
      </c>
      <c r="T17" s="168" t="s">
        <v>514</v>
      </c>
      <c r="U17" s="162">
        <v>2</v>
      </c>
      <c r="V17" s="162">
        <v>3</v>
      </c>
      <c r="W17" s="162">
        <f t="shared" si="0"/>
        <v>6</v>
      </c>
      <c r="X17" s="163" t="str">
        <f t="shared" si="1"/>
        <v>M</v>
      </c>
      <c r="Y17" s="166" t="str">
        <f t="shared" si="2"/>
        <v>Situación deficiente con exposición esporádica, o bien situación mejorable con exposición continuada o frecuente. Es posible que suceda el daño alguna vez.</v>
      </c>
      <c r="Z17" s="162">
        <v>25</v>
      </c>
      <c r="AA17" s="162">
        <f t="shared" si="3"/>
        <v>150</v>
      </c>
      <c r="AB17" s="165" t="str">
        <f t="shared" si="4"/>
        <v>II</v>
      </c>
      <c r="AC17" s="166" t="str">
        <f t="shared" si="5"/>
        <v>Corregir y adoptar medidas de control de inmediato. Sin embargo suspenda actividades si el nivel de riesgo está por encima o igual de 360.</v>
      </c>
      <c r="AD17" s="166" t="str">
        <f t="shared" si="6"/>
        <v>No aceptable o aceptable con control específico</v>
      </c>
      <c r="AE17" s="166" t="s">
        <v>655</v>
      </c>
      <c r="AF17" s="158" t="s">
        <v>34</v>
      </c>
      <c r="AG17" s="158" t="s">
        <v>34</v>
      </c>
      <c r="AH17" s="162" t="s">
        <v>507</v>
      </c>
      <c r="AI17" s="162" t="s">
        <v>508</v>
      </c>
      <c r="AJ17" s="158" t="s">
        <v>506</v>
      </c>
      <c r="AK17" s="158" t="s">
        <v>271</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87.75" customHeight="1" x14ac:dyDescent="0.35">
      <c r="B18" s="264"/>
      <c r="C18" s="264"/>
      <c r="D18" s="264"/>
      <c r="E18" s="317"/>
      <c r="F18" s="270"/>
      <c r="G18" s="31" t="s">
        <v>42</v>
      </c>
      <c r="H18" s="308" t="s">
        <v>50</v>
      </c>
      <c r="I18" s="168" t="s">
        <v>313</v>
      </c>
      <c r="J18" s="168" t="s">
        <v>572</v>
      </c>
      <c r="K18" s="168" t="s">
        <v>315</v>
      </c>
      <c r="L18" s="172">
        <v>2</v>
      </c>
      <c r="M18" s="170">
        <v>10</v>
      </c>
      <c r="N18" s="172">
        <v>0</v>
      </c>
      <c r="O18" s="172">
        <f t="shared" si="7"/>
        <v>12</v>
      </c>
      <c r="P18" s="168" t="s">
        <v>318</v>
      </c>
      <c r="Q18" s="161">
        <v>8</v>
      </c>
      <c r="R18" s="168" t="s">
        <v>322</v>
      </c>
      <c r="S18" s="168" t="s">
        <v>323</v>
      </c>
      <c r="T18" s="168" t="s">
        <v>324</v>
      </c>
      <c r="U18" s="161">
        <v>6</v>
      </c>
      <c r="V18" s="161">
        <v>4</v>
      </c>
      <c r="W18" s="161">
        <f t="shared" si="0"/>
        <v>24</v>
      </c>
      <c r="X18" s="161" t="str">
        <f t="shared" si="1"/>
        <v>MA</v>
      </c>
      <c r="Y18" s="166" t="str">
        <f t="shared" si="2"/>
        <v>Situación deficiente con exposición continua, o muy deficiente con exposición frecuente. Normalmente la materialización del riesgo ocurre con frecuencia.</v>
      </c>
      <c r="Z18" s="162">
        <v>10</v>
      </c>
      <c r="AA18" s="162">
        <f t="shared" si="3"/>
        <v>240</v>
      </c>
      <c r="AB18" s="165" t="str">
        <f t="shared" si="4"/>
        <v>II</v>
      </c>
      <c r="AC18" s="166" t="str">
        <f t="shared" si="5"/>
        <v>Corregir y adoptar medidas de control de inmediato. Sin embargo suspenda actividades si el nivel de riesgo está por encima o igual de 360.</v>
      </c>
      <c r="AD18" s="166" t="str">
        <f t="shared" si="6"/>
        <v>No aceptable o aceptable con control específico</v>
      </c>
      <c r="AE18" s="158" t="s">
        <v>545</v>
      </c>
      <c r="AF18" s="158" t="s">
        <v>34</v>
      </c>
      <c r="AG18" s="158" t="s">
        <v>34</v>
      </c>
      <c r="AH18" s="168" t="s">
        <v>325</v>
      </c>
      <c r="AI18" s="168" t="s">
        <v>326</v>
      </c>
      <c r="AJ18" s="161" t="s">
        <v>34</v>
      </c>
      <c r="AK18" s="161"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87.75" customHeight="1" x14ac:dyDescent="0.35">
      <c r="B19" s="264"/>
      <c r="C19" s="264"/>
      <c r="D19" s="264"/>
      <c r="E19" s="317"/>
      <c r="F19" s="270"/>
      <c r="G19" s="31" t="s">
        <v>42</v>
      </c>
      <c r="H19" s="310"/>
      <c r="I19" s="168" t="s">
        <v>573</v>
      </c>
      <c r="J19" s="168" t="s">
        <v>314</v>
      </c>
      <c r="K19" s="168" t="s">
        <v>319</v>
      </c>
      <c r="L19" s="172">
        <v>2</v>
      </c>
      <c r="M19" s="170">
        <v>10</v>
      </c>
      <c r="N19" s="172">
        <v>0</v>
      </c>
      <c r="O19" s="172">
        <f t="shared" si="7"/>
        <v>12</v>
      </c>
      <c r="P19" s="168" t="s">
        <v>317</v>
      </c>
      <c r="Q19" s="161">
        <v>8</v>
      </c>
      <c r="R19" s="168" t="s">
        <v>319</v>
      </c>
      <c r="S19" s="168" t="s">
        <v>320</v>
      </c>
      <c r="T19" s="168" t="s">
        <v>321</v>
      </c>
      <c r="U19" s="161">
        <v>6</v>
      </c>
      <c r="V19" s="161">
        <v>4</v>
      </c>
      <c r="W19" s="161">
        <f t="shared" si="0"/>
        <v>24</v>
      </c>
      <c r="X19" s="161" t="str">
        <f t="shared" si="1"/>
        <v>MA</v>
      </c>
      <c r="Y19" s="166" t="str">
        <f t="shared" si="2"/>
        <v>Situación deficiente con exposición continua, o muy deficiente con exposición frecuente. Normalmente la materialización del riesgo ocurre con frecuencia.</v>
      </c>
      <c r="Z19" s="162">
        <v>10</v>
      </c>
      <c r="AA19" s="162">
        <f t="shared" si="3"/>
        <v>240</v>
      </c>
      <c r="AB19" s="165" t="str">
        <f t="shared" si="4"/>
        <v>II</v>
      </c>
      <c r="AC19" s="166" t="str">
        <f t="shared" si="5"/>
        <v>Corregir y adoptar medidas de control de inmediato. Sin embargo suspenda actividades si el nivel de riesgo está por encima o igual de 360.</v>
      </c>
      <c r="AD19" s="166" t="str">
        <f t="shared" si="6"/>
        <v>No aceptable o aceptable con control específico</v>
      </c>
      <c r="AE19" s="158" t="s">
        <v>545</v>
      </c>
      <c r="AF19" s="158" t="s">
        <v>34</v>
      </c>
      <c r="AG19" s="158" t="s">
        <v>34</v>
      </c>
      <c r="AH19" s="168" t="s">
        <v>325</v>
      </c>
      <c r="AI19" s="168" t="s">
        <v>326</v>
      </c>
      <c r="AJ19" s="161" t="s">
        <v>34</v>
      </c>
      <c r="AK19" s="161"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87.75" customHeight="1" x14ac:dyDescent="0.35">
      <c r="B20" s="264"/>
      <c r="C20" s="264"/>
      <c r="D20" s="264"/>
      <c r="E20" s="317"/>
      <c r="F20" s="270"/>
      <c r="G20" s="31" t="s">
        <v>42</v>
      </c>
      <c r="H20" s="302" t="s">
        <v>45</v>
      </c>
      <c r="I20" s="168" t="s">
        <v>65</v>
      </c>
      <c r="J20" s="168" t="s">
        <v>418</v>
      </c>
      <c r="K20" s="168" t="s">
        <v>66</v>
      </c>
      <c r="L20" s="172">
        <v>2</v>
      </c>
      <c r="M20" s="170">
        <v>10</v>
      </c>
      <c r="N20" s="172">
        <v>0</v>
      </c>
      <c r="O20" s="172">
        <f t="shared" si="7"/>
        <v>12</v>
      </c>
      <c r="P20" s="168" t="s">
        <v>412</v>
      </c>
      <c r="Q20" s="161">
        <v>8</v>
      </c>
      <c r="R20" s="158" t="s">
        <v>202</v>
      </c>
      <c r="S20" s="168" t="s">
        <v>413</v>
      </c>
      <c r="T20" s="158" t="s">
        <v>449</v>
      </c>
      <c r="U20" s="162">
        <v>2</v>
      </c>
      <c r="V20" s="162">
        <v>3</v>
      </c>
      <c r="W20" s="162">
        <f t="shared" si="0"/>
        <v>6</v>
      </c>
      <c r="X20" s="163" t="str">
        <f t="shared" si="1"/>
        <v>M</v>
      </c>
      <c r="Y20" s="166" t="str">
        <f t="shared" si="2"/>
        <v>Situación deficiente con exposición esporádica, o bien situación mejorable con exposición continuada o frecuente. Es posible que suceda el daño alguna vez.</v>
      </c>
      <c r="Z20" s="162">
        <v>10</v>
      </c>
      <c r="AA20" s="162">
        <f t="shared" si="3"/>
        <v>60</v>
      </c>
      <c r="AB20" s="165" t="str">
        <f t="shared" si="4"/>
        <v>III</v>
      </c>
      <c r="AC20" s="166" t="str">
        <f t="shared" si="5"/>
        <v>Mejorar si es posible. Sería conveniente justificar la intervención y su rentabilidad.</v>
      </c>
      <c r="AD20" s="166" t="str">
        <f t="shared" si="6"/>
        <v>Aceptable</v>
      </c>
      <c r="AE20" s="166" t="s">
        <v>67</v>
      </c>
      <c r="AF20" s="161" t="s">
        <v>34</v>
      </c>
      <c r="AG20" s="161" t="s">
        <v>34</v>
      </c>
      <c r="AH20" s="168" t="s">
        <v>414</v>
      </c>
      <c r="AI20" s="168" t="s">
        <v>415</v>
      </c>
      <c r="AJ20" s="161" t="s">
        <v>34</v>
      </c>
      <c r="AK20" s="161"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87.75" customHeight="1" x14ac:dyDescent="0.35">
      <c r="B21" s="264"/>
      <c r="C21" s="264"/>
      <c r="D21" s="264"/>
      <c r="E21" s="317"/>
      <c r="F21" s="270"/>
      <c r="G21" s="31" t="s">
        <v>42</v>
      </c>
      <c r="H21" s="303"/>
      <c r="I21" s="168" t="s">
        <v>99</v>
      </c>
      <c r="J21" s="168" t="s">
        <v>424</v>
      </c>
      <c r="K21" s="168" t="s">
        <v>400</v>
      </c>
      <c r="L21" s="172">
        <v>2</v>
      </c>
      <c r="M21" s="170">
        <v>10</v>
      </c>
      <c r="N21" s="172">
        <v>0</v>
      </c>
      <c r="O21" s="172">
        <f t="shared" si="7"/>
        <v>12</v>
      </c>
      <c r="P21" s="168" t="s">
        <v>423</v>
      </c>
      <c r="Q21" s="161">
        <v>8</v>
      </c>
      <c r="R21" s="168" t="s">
        <v>202</v>
      </c>
      <c r="S21" s="158" t="s">
        <v>439</v>
      </c>
      <c r="T21" s="158" t="s">
        <v>446</v>
      </c>
      <c r="U21" s="162">
        <v>2</v>
      </c>
      <c r="V21" s="162">
        <v>3</v>
      </c>
      <c r="W21" s="162">
        <f t="shared" ref="W21" si="22">V21*U21</f>
        <v>6</v>
      </c>
      <c r="X21" s="163" t="str">
        <f t="shared" ref="X21" si="23">+IF(AND(U21*V21&gt;=24,U21*V21&lt;=40),"MA",IF(AND(U21*V21&gt;=10,U21*V21&lt;=20),"A",IF(AND(U21*V21&gt;=6,U21*V21&lt;=8),"M",IF(AND(U21*V21&gt;=0,U21*V21&lt;=4),"B",""))))</f>
        <v>M</v>
      </c>
      <c r="Y21" s="166" t="str">
        <f t="shared" ref="Y21" si="24">+IF(X21="MA","Situación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162">
        <v>11</v>
      </c>
      <c r="AA21" s="162">
        <f t="shared" ref="AA21" si="25">W21*Z21</f>
        <v>66</v>
      </c>
      <c r="AB21" s="165" t="str">
        <f t="shared" ref="AB21" si="26">+IF(AND(U21*V21*Z21&gt;=600,U21*V21*Z21&lt;=4000),"I",IF(AND(U21*V21*Z21&gt;=150,U21*V21*Z21&lt;=500),"II",IF(AND(U21*V21*Z21&gt;=40,U21*V21*Z21&lt;=120),"III",IF(AND(U21*V21*Z21&gt;=0,U21*V21*Z21&lt;=20),"IV",""))))</f>
        <v>III</v>
      </c>
      <c r="AC21" s="166" t="str">
        <f t="shared" ref="AC21" si="27">+IF(AB21="I","Situación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66" t="str">
        <f t="shared" ref="AD21" si="28">+IF(AB21="I","No aceptable",IF(AB21="II","No aceptable o aceptable con control específico",IF(AB21="III","Aceptable",IF(AB21="IV","Aceptable",""))))</f>
        <v>Aceptable</v>
      </c>
      <c r="AE21" s="166" t="s">
        <v>67</v>
      </c>
      <c r="AF21" s="161" t="s">
        <v>34</v>
      </c>
      <c r="AG21" s="161" t="s">
        <v>34</v>
      </c>
      <c r="AH21" s="168" t="s">
        <v>190</v>
      </c>
      <c r="AI21" s="168" t="s">
        <v>447</v>
      </c>
      <c r="AJ21" s="161" t="s">
        <v>34</v>
      </c>
      <c r="AK21" s="161"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87.75" customHeight="1" x14ac:dyDescent="0.35">
      <c r="B22" s="264"/>
      <c r="C22" s="264"/>
      <c r="D22" s="264"/>
      <c r="E22" s="317"/>
      <c r="F22" s="270"/>
      <c r="G22" s="31" t="s">
        <v>33</v>
      </c>
      <c r="H22" s="303"/>
      <c r="I22" s="168" t="s">
        <v>65</v>
      </c>
      <c r="J22" s="168" t="s">
        <v>416</v>
      </c>
      <c r="K22" s="168" t="s">
        <v>400</v>
      </c>
      <c r="L22" s="172">
        <v>2</v>
      </c>
      <c r="M22" s="170">
        <v>10</v>
      </c>
      <c r="N22" s="172">
        <v>0</v>
      </c>
      <c r="O22" s="172">
        <f t="shared" si="7"/>
        <v>12</v>
      </c>
      <c r="P22" s="168" t="s">
        <v>417</v>
      </c>
      <c r="Q22" s="161">
        <v>1</v>
      </c>
      <c r="R22" s="168" t="s">
        <v>419</v>
      </c>
      <c r="S22" s="168" t="s">
        <v>642</v>
      </c>
      <c r="T22" s="158" t="s">
        <v>445</v>
      </c>
      <c r="U22" s="162">
        <v>6</v>
      </c>
      <c r="V22" s="162">
        <v>2</v>
      </c>
      <c r="W22" s="162">
        <f t="shared" si="0"/>
        <v>12</v>
      </c>
      <c r="X22" s="163" t="str">
        <f t="shared" si="1"/>
        <v>A</v>
      </c>
      <c r="Y22" s="166" t="str">
        <f t="shared" si="2"/>
        <v>Situación deficiente con exposición frecuente u ocasional, o bien situación muy deficiente con exposición ocasional o esporádica. La materialización de Riesgo es posible que suceda varias veces en la vida laboral</v>
      </c>
      <c r="Z22" s="162">
        <v>10</v>
      </c>
      <c r="AA22" s="162">
        <f t="shared" si="3"/>
        <v>120</v>
      </c>
      <c r="AB22" s="165" t="str">
        <f t="shared" si="4"/>
        <v>III</v>
      </c>
      <c r="AC22" s="166" t="str">
        <f t="shared" si="5"/>
        <v>Mejorar si es posible. Sería conveniente justificar la intervención y su rentabilidad.</v>
      </c>
      <c r="AD22" s="166" t="str">
        <f t="shared" si="6"/>
        <v>Aceptable</v>
      </c>
      <c r="AE22" s="166" t="s">
        <v>128</v>
      </c>
      <c r="AF22" s="166" t="s">
        <v>34</v>
      </c>
      <c r="AG22" s="166" t="s">
        <v>202</v>
      </c>
      <c r="AH22" s="168" t="s">
        <v>420</v>
      </c>
      <c r="AI22" s="168" t="s">
        <v>421</v>
      </c>
      <c r="AJ22" s="161" t="s">
        <v>34</v>
      </c>
      <c r="AK22" s="161"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87.75" customHeight="1" x14ac:dyDescent="0.35">
      <c r="B23" s="264"/>
      <c r="C23" s="264"/>
      <c r="D23" s="264"/>
      <c r="E23" s="317"/>
      <c r="F23" s="270"/>
      <c r="G23" s="31"/>
      <c r="H23" s="303"/>
      <c r="I23" s="168" t="s">
        <v>274</v>
      </c>
      <c r="J23" s="168" t="s">
        <v>407</v>
      </c>
      <c r="K23" s="168" t="s">
        <v>405</v>
      </c>
      <c r="L23" s="172">
        <v>2</v>
      </c>
      <c r="M23" s="170">
        <v>10</v>
      </c>
      <c r="N23" s="172">
        <v>0</v>
      </c>
      <c r="O23" s="172">
        <f t="shared" si="7"/>
        <v>12</v>
      </c>
      <c r="P23" s="168" t="s">
        <v>406</v>
      </c>
      <c r="Q23" s="161">
        <v>2</v>
      </c>
      <c r="R23" s="158" t="s">
        <v>202</v>
      </c>
      <c r="S23" s="168" t="s">
        <v>452</v>
      </c>
      <c r="T23" s="158" t="s">
        <v>454</v>
      </c>
      <c r="U23" s="162">
        <v>6</v>
      </c>
      <c r="V23" s="162">
        <v>2</v>
      </c>
      <c r="W23" s="162">
        <f t="shared" ref="W23" si="29">V23*U23</f>
        <v>12</v>
      </c>
      <c r="X23" s="163" t="str">
        <f t="shared" ref="X23" si="30">+IF(AND(U23*V23&gt;=24,U23*V23&lt;=40),"MA",IF(AND(U23*V23&gt;=10,U23*V23&lt;=20),"A",IF(AND(U23*V23&gt;=6,U23*V23&lt;=8),"M",IF(AND(U23*V23&gt;=0,U23*V23&lt;=4),"B",""))))</f>
        <v>A</v>
      </c>
      <c r="Y23" s="166" t="str">
        <f t="shared" ref="Y23" si="31">+IF(X23="MA","Situación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3" s="162">
        <v>10</v>
      </c>
      <c r="AA23" s="162">
        <v>120</v>
      </c>
      <c r="AB23" s="165" t="str">
        <f t="shared" ref="AB23" si="32">+IF(AND(U23*V23*Z23&gt;=600,U23*V23*Z23&lt;=4000),"I",IF(AND(U23*V23*Z23&gt;=150,U23*V23*Z23&lt;=500),"II",IF(AND(U23*V23*Z23&gt;=40,U23*V23*Z23&lt;=120),"III",IF(AND(U23*V23*Z23&gt;=0,U23*V23*Z23&lt;=20),"IV",""))))</f>
        <v>III</v>
      </c>
      <c r="AC23" s="166" t="str">
        <f t="shared" ref="AC23" si="33">+IF(AB23="I","Situación crìtica. Suspender actividades hasta que el riesgo esté bajo control. Intervención urgente.",IF(AB23="II","Corregir y adoptar medidas de control de inmediato. Sin embargo suspenda actividades si el nivel de riesgo está por encima o igual de 360.",IF(AB23="III","Mejorar si es posible. Sería conveniente justificar la intervención y su rentabilidad.",IF(AB23="IV","Mantener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3" s="166" t="str">
        <f t="shared" ref="AD23" si="34">+IF(AB23="I","No aceptable",IF(AB23="II","No aceptable o aceptable con control específico",IF(AB23="III","Aceptable",IF(AB23="IV","Aceptable",""))))</f>
        <v>Aceptable</v>
      </c>
      <c r="AE23" s="158" t="s">
        <v>34</v>
      </c>
      <c r="AF23" s="158" t="s">
        <v>34</v>
      </c>
      <c r="AG23" s="158" t="s">
        <v>34</v>
      </c>
      <c r="AH23" s="168" t="s">
        <v>408</v>
      </c>
      <c r="AI23" s="158" t="s">
        <v>206</v>
      </c>
      <c r="AJ23" s="158" t="s">
        <v>34</v>
      </c>
      <c r="AK23" s="161"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2" customFormat="1" ht="87.75" customHeight="1" x14ac:dyDescent="0.35">
      <c r="B24" s="264"/>
      <c r="C24" s="264"/>
      <c r="D24" s="264"/>
      <c r="E24" s="317"/>
      <c r="F24" s="270"/>
      <c r="G24" s="31" t="s">
        <v>33</v>
      </c>
      <c r="H24" s="303"/>
      <c r="I24" s="168" t="s">
        <v>48</v>
      </c>
      <c r="J24" s="168" t="s">
        <v>409</v>
      </c>
      <c r="K24" s="168" t="s">
        <v>400</v>
      </c>
      <c r="L24" s="172">
        <v>2</v>
      </c>
      <c r="M24" s="170">
        <v>10</v>
      </c>
      <c r="N24" s="172">
        <v>0</v>
      </c>
      <c r="O24" s="172">
        <f t="shared" si="7"/>
        <v>12</v>
      </c>
      <c r="P24" s="168" t="s">
        <v>417</v>
      </c>
      <c r="Q24" s="161">
        <v>1</v>
      </c>
      <c r="R24" s="168" t="s">
        <v>202</v>
      </c>
      <c r="S24" s="158" t="s">
        <v>440</v>
      </c>
      <c r="T24" s="168" t="s">
        <v>450</v>
      </c>
      <c r="U24" s="174">
        <v>2</v>
      </c>
      <c r="V24" s="162">
        <v>1</v>
      </c>
      <c r="W24" s="162">
        <f>V24*U24</f>
        <v>2</v>
      </c>
      <c r="X24" s="163" t="str">
        <f t="shared" si="1"/>
        <v>B</v>
      </c>
      <c r="Y24" s="166" t="str">
        <f t="shared" si="2"/>
        <v>Situación mejorable con exposición ocasional o esporádica, o situación sin anomalía destacable con cualquier nivel de exposición. No es esperable que se materialice el riesgo, aunque puede ser concebible.</v>
      </c>
      <c r="Z24" s="162">
        <v>60</v>
      </c>
      <c r="AA24" s="162">
        <f t="shared" si="3"/>
        <v>120</v>
      </c>
      <c r="AB24" s="165" t="str">
        <f t="shared" si="4"/>
        <v>III</v>
      </c>
      <c r="AC24" s="166" t="str">
        <f>+IF(AB24="I","Situación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4" s="166" t="str">
        <f t="shared" si="6"/>
        <v>Aceptable</v>
      </c>
      <c r="AE24" s="166" t="s">
        <v>620</v>
      </c>
      <c r="AF24" s="158" t="s">
        <v>34</v>
      </c>
      <c r="AG24" s="158" t="s">
        <v>34</v>
      </c>
      <c r="AH24" s="168" t="s">
        <v>69</v>
      </c>
      <c r="AI24" s="168" t="s">
        <v>411</v>
      </c>
      <c r="AJ24" s="158" t="s">
        <v>34</v>
      </c>
      <c r="AK24" s="161"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2" customFormat="1" ht="87.75" customHeight="1" thickBot="1" x14ac:dyDescent="0.4">
      <c r="B25" s="265"/>
      <c r="C25" s="265"/>
      <c r="D25" s="265"/>
      <c r="E25" s="318"/>
      <c r="F25" s="280"/>
      <c r="G25" s="31" t="s">
        <v>33</v>
      </c>
      <c r="H25" s="168" t="s">
        <v>72</v>
      </c>
      <c r="I25" s="168" t="s">
        <v>398</v>
      </c>
      <c r="J25" s="168" t="s">
        <v>399</v>
      </c>
      <c r="K25" s="168" t="s">
        <v>400</v>
      </c>
      <c r="L25" s="172">
        <v>2</v>
      </c>
      <c r="M25" s="170">
        <v>10</v>
      </c>
      <c r="N25" s="172">
        <v>0</v>
      </c>
      <c r="O25" s="172">
        <f t="shared" si="7"/>
        <v>12</v>
      </c>
      <c r="P25" s="168" t="s">
        <v>401</v>
      </c>
      <c r="Q25" s="161">
        <v>8</v>
      </c>
      <c r="R25" s="168" t="s">
        <v>402</v>
      </c>
      <c r="S25" s="168" t="s">
        <v>403</v>
      </c>
      <c r="T25" s="158" t="s">
        <v>469</v>
      </c>
      <c r="U25" s="162">
        <v>1</v>
      </c>
      <c r="V25" s="162">
        <v>2</v>
      </c>
      <c r="W25" s="162">
        <f t="shared" si="0"/>
        <v>2</v>
      </c>
      <c r="X25" s="163" t="str">
        <f t="shared" si="1"/>
        <v>B</v>
      </c>
      <c r="Y25" s="166" t="str">
        <f t="shared" si="2"/>
        <v>Situación mejorable con exposición ocasional o esporádica, o situación sin anomalía destacable con cualquier nivel de exposición. No es esperable que se materialice el riesgo, aunque puede ser concebible.</v>
      </c>
      <c r="Z25" s="162">
        <v>10</v>
      </c>
      <c r="AA25" s="162">
        <f t="shared" si="3"/>
        <v>20</v>
      </c>
      <c r="AB25" s="165" t="str">
        <f t="shared" si="4"/>
        <v>IV</v>
      </c>
      <c r="AC25" s="166" t="str">
        <f t="shared" si="5"/>
        <v>Mantener las medidas de control existentes, pero se deberían considerar soluciones o mejoras y se deben hacer comprobaciones periódicas para asegurar que el riesgo aún es tolerable.</v>
      </c>
      <c r="AD25" s="166" t="str">
        <f t="shared" si="6"/>
        <v>Aceptable</v>
      </c>
      <c r="AE25" s="166" t="s">
        <v>623</v>
      </c>
      <c r="AF25" s="161" t="s">
        <v>34</v>
      </c>
      <c r="AG25" s="161" t="s">
        <v>34</v>
      </c>
      <c r="AH25" s="168" t="s">
        <v>73</v>
      </c>
      <c r="AI25" s="168" t="s">
        <v>404</v>
      </c>
      <c r="AJ25" s="161" t="s">
        <v>34</v>
      </c>
      <c r="AK25" s="161" t="s">
        <v>624</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41.25" customHeight="1" x14ac:dyDescent="0.2">
      <c r="AI26" s="85"/>
    </row>
    <row r="27" spans="2:64" ht="41.25" customHeight="1" x14ac:dyDescent="0.2">
      <c r="AI27" s="85"/>
    </row>
  </sheetData>
  <mergeCells count="44">
    <mergeCell ref="H18:H19"/>
    <mergeCell ref="H14:H16"/>
    <mergeCell ref="AE9:AE10"/>
    <mergeCell ref="AF9:AF10"/>
    <mergeCell ref="U9:U10"/>
    <mergeCell ref="V9:V10"/>
    <mergeCell ref="AA9:AA10"/>
    <mergeCell ref="AB9:AB10"/>
    <mergeCell ref="AC9:AC10"/>
    <mergeCell ref="X9:X10"/>
    <mergeCell ref="AD9:AD10"/>
    <mergeCell ref="Z9:Z10"/>
    <mergeCell ref="AK9:AK10"/>
    <mergeCell ref="B11:B25"/>
    <mergeCell ref="C11:C25"/>
    <mergeCell ref="D11:D25"/>
    <mergeCell ref="E11:E25"/>
    <mergeCell ref="F11:F25"/>
    <mergeCell ref="E9:E10"/>
    <mergeCell ref="F9:F10"/>
    <mergeCell ref="G9:G10"/>
    <mergeCell ref="W9:W10"/>
    <mergeCell ref="H20:H24"/>
    <mergeCell ref="AG9:AG10"/>
    <mergeCell ref="P9:P10"/>
    <mergeCell ref="Q9:Q10"/>
    <mergeCell ref="AI9:AI10"/>
    <mergeCell ref="AJ9:AJ10"/>
    <mergeCell ref="B5:T5"/>
    <mergeCell ref="D9:D10"/>
    <mergeCell ref="U5:AK5"/>
    <mergeCell ref="B7:T8"/>
    <mergeCell ref="U7:AC8"/>
    <mergeCell ref="AD7:AD8"/>
    <mergeCell ref="AE7:AK7"/>
    <mergeCell ref="AE8:AK8"/>
    <mergeCell ref="R9:T9"/>
    <mergeCell ref="Y9:Y10"/>
    <mergeCell ref="K9:K10"/>
    <mergeCell ref="L9:O9"/>
    <mergeCell ref="B9:B10"/>
    <mergeCell ref="C9:C10"/>
    <mergeCell ref="H9:J9"/>
    <mergeCell ref="AH9:AH10"/>
  </mergeCells>
  <conditionalFormatting sqref="AB748:AF748 AE580:AF580 AE568:AF568 AE300:AF300 AE68:AF68 AE66:AF66 AE57:AF57 AE55:AE56 AE58:AE65 AE67 AE40:AF40 AE28:AF28 AE43:AF43 AE54:AF54 AE29:AE39 AE41:AE42 AE44:AE53 AB116:AF116 AB101:AF101 AB95:AF98 AB86:AF86 AB80:AF83 AB71:AF71 AB69:AE70 AB72:AE79 AB84:AE85 AB87:AE94 AB99:AE100 AB110:AF113 AB102:AE109 AB114:AE115 AB128:AF129 AB117:AE127 AB131:AF131 AB130:AE130 AB141:AF142 AB132:AE140 AB144:AF144 AB143:AE143 AB156:AF157 AB145:AE155 AB159:AF159 AB158:AE158 AB160:AE169 AF155 AF169:AF170 AE172:AF172 AE170:AE171 AE173:AE182 AF182 AE183:AF184 AE186:AF186 AE185 AE187:AE196 AF196 AE197:AF198 AE200:AF200 AE199 AE201:AE210 AF210 AE211:AF212 AE214:AF214 AE213 AE215:AE224 AF224 AB170:AD224 AB225:AF297 AE312:AF313 AE315:AF315 AE314 AE316:AE325 AF325 AB326:AF326 AE327:AF565 AE566:AE567 AE569:AE579 AB327:AD580 AB581:AF666 AB743:AF743 AB678:AF679 AB669:AF669 AB667:AE668 AB670:AE677 AB681:AF740 AB680:AE680 AB741:AE742 AB744:AE747 AB752:AF753 AB749:AE751 AB755:AF815 AB754:AE754 AB298:AE299 AE301:AE311 AB300:AD325 AB25:AD68 AE26:AE27 AB16:AD16 AB13:AE13 AB11:AD12 AB22:AB24 AB20:AD21">
    <cfRule type="cellIs" dxfId="910" priority="153" stopIfTrue="1" operator="equal">
      <formula>"I"</formula>
    </cfRule>
    <cfRule type="cellIs" dxfId="909" priority="154" stopIfTrue="1" operator="equal">
      <formula>"II"</formula>
    </cfRule>
    <cfRule type="cellIs" dxfId="908" priority="155" stopIfTrue="1" operator="between">
      <formula>"III"</formula>
      <formula>"IV"</formula>
    </cfRule>
  </conditionalFormatting>
  <conditionalFormatting sqref="AD748:AF748 AE580:AF580 AE568:AF568 AD300:AF300 AD298:AE299 AD301:AE312 AD116:AF116 AD101:AF101 AD95:AF98 AD86:AF86 AD68:AF68 AD66:AF66 AD57:AF57 AD40:AF40 AD28:AF28 AD29:AE39 AD43:AF43 AD41:AE42 AD54:AF54 AD44:AE53 AD55:AE56 AD58:AE65 AD67:AE67 AD80:AF83 AD71:AF71 AD69:AE70 AD72:AE79 AD84:AE85 AD87:AE94 AD99:AE100 AD110:AF113 AD102:AE109 AD114:AE115 AD128:AF129 AD117:AE127 AD131:AF131 AD130:AE130 AD141:AF142 AD132:AE140 AD144:AF144 AD143:AE143 AD156:AF157 AD145:AE155 AD159:AF159 AD158:AE158 AD160:AE169 AF155 AF169:AF170 AE172:AF172 AE170:AE171 AE173:AE182 AF182 AE183:AF184 AE186:AF186 AE185 AE187:AE196 AF196 AE197:AF198 AE200:AF200 AE199 AE201:AE210 AF210 AE211:AF212 AE214:AF214 AE213 AE215:AE224 AF224 AD170:AD224 AD225:AF297 AF312:AF313 AE315:AF315 AE313:AE314 AE316:AE325 AF325 AD313:AD325 AD326:AF326 AE327:AF565 AE566:AE567 AE569:AE579 AD327:AD580 AD581:AF666 AD743:AF743 AD678:AF679 AD669:AF669 AD667:AE668 AD670:AE677 AD681:AF740 AD680:AE680 AD741:AE742 AD744:AE747 AD752:AF753 AD749:AE751 AD755:AF815 AD754:AE754 AD26:AE27 AD16 AD13:AE13 AD11:AD12 AD25 AD20:AD21">
    <cfRule type="cellIs" dxfId="907" priority="151" stopIfTrue="1" operator="equal">
      <formula>"Aceptable"</formula>
    </cfRule>
    <cfRule type="cellIs" dxfId="906" priority="152" stopIfTrue="1" operator="equal">
      <formula>"No aceptable"</formula>
    </cfRule>
  </conditionalFormatting>
  <conditionalFormatting sqref="AD25:AD815 AD16 AD11:AD13 AD20:AD21">
    <cfRule type="containsText" dxfId="905" priority="146" stopIfTrue="1" operator="containsText" text="No aceptable o aceptable con control específico">
      <formula>NOT(ISERROR(SEARCH("No aceptable o aceptable con control específico",AD11)))</formula>
    </cfRule>
    <cfRule type="containsText" dxfId="904" priority="149" stopIfTrue="1" operator="containsText" text="No aceptable">
      <formula>NOT(ISERROR(SEARCH("No aceptable",AD11)))</formula>
    </cfRule>
    <cfRule type="containsText" dxfId="903" priority="150" stopIfTrue="1" operator="containsText" text="No Aceptable o aceptable con control específico">
      <formula>NOT(ISERROR(SEARCH("No Aceptable o aceptable con control específico",AD11)))</formula>
    </cfRule>
  </conditionalFormatting>
  <conditionalFormatting sqref="AD16">
    <cfRule type="containsText" dxfId="902" priority="147" stopIfTrue="1" operator="containsText" text="No aceptable">
      <formula>NOT(ISERROR(SEARCH("No aceptable",AD16)))</formula>
    </cfRule>
    <cfRule type="containsText" dxfId="901" priority="148" stopIfTrue="1" operator="containsText" text="No Aceptable o aceptable con control específico">
      <formula>NOT(ISERROR(SEARCH("No Aceptable o aceptable con control específico",AD16)))</formula>
    </cfRule>
  </conditionalFormatting>
  <conditionalFormatting sqref="AD22:AD23">
    <cfRule type="containsText" dxfId="900" priority="138" stopIfTrue="1" operator="containsText" text="No aceptable o aceptable con control específico">
      <formula>NOT(ISERROR(SEARCH("No aceptable o aceptable con control específico",AD22)))</formula>
    </cfRule>
    <cfRule type="containsText" dxfId="899" priority="139" stopIfTrue="1" operator="containsText" text="No aceptable">
      <formula>NOT(ISERROR(SEARCH("No aceptable",AD22)))</formula>
    </cfRule>
    <cfRule type="containsText" dxfId="898" priority="140" stopIfTrue="1" operator="containsText" text="No Aceptable o aceptable con control específico">
      <formula>NOT(ISERROR(SEARCH("No Aceptable o aceptable con control específico",AD22)))</formula>
    </cfRule>
  </conditionalFormatting>
  <conditionalFormatting sqref="AD22:AD23">
    <cfRule type="cellIs" dxfId="897" priority="141" stopIfTrue="1" operator="equal">
      <formula>"Aceptable"</formula>
    </cfRule>
    <cfRule type="cellIs" dxfId="896" priority="142" stopIfTrue="1" operator="equal">
      <formula>"No aceptable"</formula>
    </cfRule>
  </conditionalFormatting>
  <conditionalFormatting sqref="AD24">
    <cfRule type="cellIs" dxfId="895" priority="133" stopIfTrue="1" operator="equal">
      <formula>"Aceptable"</formula>
    </cfRule>
    <cfRule type="cellIs" dxfId="894" priority="134" stopIfTrue="1" operator="equal">
      <formula>"No aceptable"</formula>
    </cfRule>
  </conditionalFormatting>
  <conditionalFormatting sqref="AD24">
    <cfRule type="containsText" dxfId="893" priority="130" stopIfTrue="1" operator="containsText" text="No aceptable o aceptable con control específico">
      <formula>NOT(ISERROR(SEARCH("No aceptable o aceptable con control específico",AD24)))</formula>
    </cfRule>
    <cfRule type="containsText" dxfId="892" priority="131" stopIfTrue="1" operator="containsText" text="No aceptable">
      <formula>NOT(ISERROR(SEARCH("No aceptable",AD24)))</formula>
    </cfRule>
    <cfRule type="containsText" dxfId="891" priority="132" stopIfTrue="1" operator="containsText" text="No Aceptable o aceptable con control específico">
      <formula>NOT(ISERROR(SEARCH("No Aceptable o aceptable con control específico",AD24)))</formula>
    </cfRule>
  </conditionalFormatting>
  <conditionalFormatting sqref="AB14:AD14">
    <cfRule type="cellIs" dxfId="890" priority="109" stopIfTrue="1" operator="equal">
      <formula>"I"</formula>
    </cfRule>
    <cfRule type="cellIs" dxfId="889" priority="110" stopIfTrue="1" operator="equal">
      <formula>"II"</formula>
    </cfRule>
    <cfRule type="cellIs" dxfId="888" priority="111" stopIfTrue="1" operator="between">
      <formula>"III"</formula>
      <formula>"IV"</formula>
    </cfRule>
  </conditionalFormatting>
  <conditionalFormatting sqref="AD14">
    <cfRule type="cellIs" dxfId="887" priority="107" stopIfTrue="1" operator="equal">
      <formula>"Aceptable"</formula>
    </cfRule>
    <cfRule type="cellIs" dxfId="886" priority="108" stopIfTrue="1" operator="equal">
      <formula>"No aceptable"</formula>
    </cfRule>
  </conditionalFormatting>
  <conditionalFormatting sqref="AD14">
    <cfRule type="containsText" dxfId="885" priority="102" stopIfTrue="1" operator="containsText" text="No aceptable o aceptable con control específico">
      <formula>NOT(ISERROR(SEARCH("No aceptable o aceptable con control específico",AD14)))</formula>
    </cfRule>
    <cfRule type="containsText" dxfId="884" priority="105" stopIfTrue="1" operator="containsText" text="No aceptable">
      <formula>NOT(ISERROR(SEARCH("No aceptable",AD14)))</formula>
    </cfRule>
    <cfRule type="containsText" dxfId="883" priority="106" stopIfTrue="1" operator="containsText" text="No Aceptable o aceptable con control específico">
      <formula>NOT(ISERROR(SEARCH("No Aceptable o aceptable con control específico",AD14)))</formula>
    </cfRule>
  </conditionalFormatting>
  <conditionalFormatting sqref="AD14">
    <cfRule type="containsText" dxfId="882" priority="103" stopIfTrue="1" operator="containsText" text="No aceptable">
      <formula>NOT(ISERROR(SEARCH("No aceptable",AD14)))</formula>
    </cfRule>
    <cfRule type="containsText" dxfId="881" priority="104" stopIfTrue="1" operator="containsText" text="No Aceptable o aceptable con control específico">
      <formula>NOT(ISERROR(SEARCH("No Aceptable o aceptable con control específico",AD14)))</formula>
    </cfRule>
  </conditionalFormatting>
  <conditionalFormatting sqref="AE14">
    <cfRule type="cellIs" dxfId="880" priority="99" stopIfTrue="1" operator="equal">
      <formula>"I"</formula>
    </cfRule>
    <cfRule type="cellIs" dxfId="879" priority="100" stopIfTrue="1" operator="equal">
      <formula>"II"</formula>
    </cfRule>
    <cfRule type="cellIs" dxfId="878" priority="101" stopIfTrue="1" operator="between">
      <formula>"III"</formula>
      <formula>"IV"</formula>
    </cfRule>
  </conditionalFormatting>
  <conditionalFormatting sqref="AE14">
    <cfRule type="cellIs" dxfId="877" priority="97" stopIfTrue="1" operator="equal">
      <formula>"Aceptable"</formula>
    </cfRule>
    <cfRule type="cellIs" dxfId="876" priority="98" stopIfTrue="1" operator="equal">
      <formula>"No aceptable"</formula>
    </cfRule>
  </conditionalFormatting>
  <conditionalFormatting sqref="AE11:AE12">
    <cfRule type="cellIs" dxfId="875" priority="94" stopIfTrue="1" operator="equal">
      <formula>"I"</formula>
    </cfRule>
    <cfRule type="cellIs" dxfId="874" priority="95" stopIfTrue="1" operator="equal">
      <formula>"II"</formula>
    </cfRule>
    <cfRule type="cellIs" dxfId="873" priority="96" stopIfTrue="1" operator="between">
      <formula>"III"</formula>
      <formula>"IV"</formula>
    </cfRule>
  </conditionalFormatting>
  <conditionalFormatting sqref="AE11:AE12">
    <cfRule type="cellIs" dxfId="872" priority="92" stopIfTrue="1" operator="equal">
      <formula>"Aceptable"</formula>
    </cfRule>
    <cfRule type="cellIs" dxfId="871" priority="93" stopIfTrue="1" operator="equal">
      <formula>"No aceptable"</formula>
    </cfRule>
  </conditionalFormatting>
  <conditionalFormatting sqref="AE21">
    <cfRule type="cellIs" dxfId="870" priority="89" stopIfTrue="1" operator="equal">
      <formula>"I"</formula>
    </cfRule>
    <cfRule type="cellIs" dxfId="869" priority="90" stopIfTrue="1" operator="equal">
      <formula>"II"</formula>
    </cfRule>
    <cfRule type="cellIs" dxfId="868" priority="91" stopIfTrue="1" operator="between">
      <formula>"III"</formula>
      <formula>"IV"</formula>
    </cfRule>
  </conditionalFormatting>
  <conditionalFormatting sqref="AE21">
    <cfRule type="cellIs" dxfId="867" priority="87" stopIfTrue="1" operator="equal">
      <formula>"Aceptable"</formula>
    </cfRule>
    <cfRule type="cellIs" dxfId="866" priority="88" stopIfTrue="1" operator="equal">
      <formula>"No aceptable"</formula>
    </cfRule>
  </conditionalFormatting>
  <conditionalFormatting sqref="AE23">
    <cfRule type="cellIs" dxfId="865" priority="84" stopIfTrue="1" operator="equal">
      <formula>"I"</formula>
    </cfRule>
    <cfRule type="cellIs" dxfId="864" priority="85" stopIfTrue="1" operator="equal">
      <formula>"II"</formula>
    </cfRule>
    <cfRule type="cellIs" dxfId="863" priority="86" stopIfTrue="1" operator="between">
      <formula>"III"</formula>
      <formula>"IV"</formula>
    </cfRule>
  </conditionalFormatting>
  <conditionalFormatting sqref="AE23">
    <cfRule type="cellIs" dxfId="862" priority="82" stopIfTrue="1" operator="equal">
      <formula>"Aceptable"</formula>
    </cfRule>
    <cfRule type="cellIs" dxfId="861" priority="83" stopIfTrue="1" operator="equal">
      <formula>"No aceptable"</formula>
    </cfRule>
  </conditionalFormatting>
  <conditionalFormatting sqref="AE22">
    <cfRule type="cellIs" dxfId="860" priority="80" stopIfTrue="1" operator="equal">
      <formula>"Aceptable"</formula>
    </cfRule>
    <cfRule type="cellIs" dxfId="859" priority="81" stopIfTrue="1" operator="equal">
      <formula>"No aceptable"</formula>
    </cfRule>
  </conditionalFormatting>
  <conditionalFormatting sqref="AE20">
    <cfRule type="cellIs" dxfId="858" priority="77" stopIfTrue="1" operator="equal">
      <formula>"I"</formula>
    </cfRule>
    <cfRule type="cellIs" dxfId="857" priority="78" stopIfTrue="1" operator="equal">
      <formula>"II"</formula>
    </cfRule>
    <cfRule type="cellIs" dxfId="856" priority="79" stopIfTrue="1" operator="between">
      <formula>"III"</formula>
      <formula>"IV"</formula>
    </cfRule>
  </conditionalFormatting>
  <conditionalFormatting sqref="AE20">
    <cfRule type="cellIs" dxfId="855" priority="75" stopIfTrue="1" operator="equal">
      <formula>"Aceptable"</formula>
    </cfRule>
    <cfRule type="cellIs" dxfId="854" priority="76" stopIfTrue="1" operator="equal">
      <formula>"No aceptable"</formula>
    </cfRule>
  </conditionalFormatting>
  <conditionalFormatting sqref="AE18">
    <cfRule type="cellIs" dxfId="853" priority="57" stopIfTrue="1" operator="equal">
      <formula>"I"</formula>
    </cfRule>
    <cfRule type="cellIs" dxfId="852" priority="58" stopIfTrue="1" operator="equal">
      <formula>"II"</formula>
    </cfRule>
    <cfRule type="cellIs" dxfId="851" priority="59" stopIfTrue="1" operator="between">
      <formula>"III"</formula>
      <formula>"IV"</formula>
    </cfRule>
  </conditionalFormatting>
  <conditionalFormatting sqref="AE18">
    <cfRule type="cellIs" dxfId="850" priority="55" stopIfTrue="1" operator="equal">
      <formula>"Aceptable"</formula>
    </cfRule>
    <cfRule type="cellIs" dxfId="849" priority="56" stopIfTrue="1" operator="equal">
      <formula>"No aceptable"</formula>
    </cfRule>
  </conditionalFormatting>
  <conditionalFormatting sqref="AE19">
    <cfRule type="cellIs" dxfId="848" priority="52" stopIfTrue="1" operator="equal">
      <formula>"I"</formula>
    </cfRule>
    <cfRule type="cellIs" dxfId="847" priority="53" stopIfTrue="1" operator="equal">
      <formula>"II"</formula>
    </cfRule>
    <cfRule type="cellIs" dxfId="846" priority="54" stopIfTrue="1" operator="between">
      <formula>"III"</formula>
      <formula>"IV"</formula>
    </cfRule>
  </conditionalFormatting>
  <conditionalFormatting sqref="AE19">
    <cfRule type="cellIs" dxfId="845" priority="50" stopIfTrue="1" operator="equal">
      <formula>"Aceptable"</formula>
    </cfRule>
    <cfRule type="cellIs" dxfId="844" priority="51" stopIfTrue="1" operator="equal">
      <formula>"No aceptable"</formula>
    </cfRule>
  </conditionalFormatting>
  <conditionalFormatting sqref="AB17:AD17">
    <cfRule type="cellIs" dxfId="843" priority="47" stopIfTrue="1" operator="equal">
      <formula>"I"</formula>
    </cfRule>
    <cfRule type="cellIs" dxfId="842" priority="48" stopIfTrue="1" operator="equal">
      <formula>"II"</formula>
    </cfRule>
    <cfRule type="cellIs" dxfId="841" priority="49" stopIfTrue="1" operator="between">
      <formula>"III"</formula>
      <formula>"IV"</formula>
    </cfRule>
  </conditionalFormatting>
  <conditionalFormatting sqref="AD17">
    <cfRule type="cellIs" dxfId="840" priority="45" stopIfTrue="1" operator="equal">
      <formula>"Aceptable"</formula>
    </cfRule>
    <cfRule type="cellIs" dxfId="839" priority="46" stopIfTrue="1" operator="equal">
      <formula>"No aceptable"</formula>
    </cfRule>
  </conditionalFormatting>
  <conditionalFormatting sqref="AD17">
    <cfRule type="containsText" dxfId="838" priority="42" stopIfTrue="1" operator="containsText" text="No aceptable o aceptable con control específico">
      <formula>NOT(ISERROR(SEARCH("No aceptable o aceptable con control específico",AD17)))</formula>
    </cfRule>
    <cfRule type="containsText" dxfId="837" priority="43" stopIfTrue="1" operator="containsText" text="No aceptable">
      <formula>NOT(ISERROR(SEARCH("No aceptable",AD17)))</formula>
    </cfRule>
    <cfRule type="containsText" dxfId="836" priority="44" stopIfTrue="1" operator="containsText" text="No Aceptable o aceptable con control específico">
      <formula>NOT(ISERROR(SEARCH("No Aceptable o aceptable con control específico",AD17)))</formula>
    </cfRule>
  </conditionalFormatting>
  <conditionalFormatting sqref="AB18:AD19">
    <cfRule type="cellIs" dxfId="835" priority="39" stopIfTrue="1" operator="equal">
      <formula>"I"</formula>
    </cfRule>
    <cfRule type="cellIs" dxfId="834" priority="40" stopIfTrue="1" operator="equal">
      <formula>"II"</formula>
    </cfRule>
    <cfRule type="cellIs" dxfId="833" priority="41" stopIfTrue="1" operator="between">
      <formula>"III"</formula>
      <formula>"IV"</formula>
    </cfRule>
  </conditionalFormatting>
  <conditionalFormatting sqref="AD18:AD19">
    <cfRule type="cellIs" dxfId="832" priority="37" stopIfTrue="1" operator="equal">
      <formula>"Aceptable"</formula>
    </cfRule>
    <cfRule type="cellIs" dxfId="831" priority="38" stopIfTrue="1" operator="equal">
      <formula>"No aceptable"</formula>
    </cfRule>
  </conditionalFormatting>
  <conditionalFormatting sqref="AD18:AD19">
    <cfRule type="containsText" dxfId="830" priority="34" stopIfTrue="1" operator="containsText" text="No aceptable o aceptable con control específico">
      <formula>NOT(ISERROR(SEARCH("No aceptable o aceptable con control específico",AD18)))</formula>
    </cfRule>
    <cfRule type="containsText" dxfId="829" priority="35" stopIfTrue="1" operator="containsText" text="No aceptable">
      <formula>NOT(ISERROR(SEARCH("No aceptable",AD18)))</formula>
    </cfRule>
    <cfRule type="containsText" dxfId="828" priority="36" stopIfTrue="1" operator="containsText" text="No Aceptable o aceptable con control específico">
      <formula>NOT(ISERROR(SEARCH("No Aceptable o aceptable con control específico",AD18)))</formula>
    </cfRule>
  </conditionalFormatting>
  <conditionalFormatting sqref="AB15:AC15">
    <cfRule type="cellIs" dxfId="827" priority="31" stopIfTrue="1" operator="equal">
      <formula>"I"</formula>
    </cfRule>
    <cfRule type="cellIs" dxfId="826" priority="32" stopIfTrue="1" operator="equal">
      <formula>"II"</formula>
    </cfRule>
    <cfRule type="cellIs" dxfId="825" priority="33" stopIfTrue="1" operator="between">
      <formula>"III"</formula>
      <formula>"IV"</formula>
    </cfRule>
  </conditionalFormatting>
  <conditionalFormatting sqref="AD15">
    <cfRule type="cellIs" dxfId="824" priority="28" stopIfTrue="1" operator="equal">
      <formula>"I"</formula>
    </cfRule>
    <cfRule type="cellIs" dxfId="823" priority="29" stopIfTrue="1" operator="equal">
      <formula>"II"</formula>
    </cfRule>
    <cfRule type="cellIs" dxfId="822" priority="30" stopIfTrue="1" operator="between">
      <formula>"III"</formula>
      <formula>"IV"</formula>
    </cfRule>
  </conditionalFormatting>
  <conditionalFormatting sqref="AD15">
    <cfRule type="cellIs" dxfId="821" priority="26" stopIfTrue="1" operator="equal">
      <formula>"Aceptable"</formula>
    </cfRule>
    <cfRule type="cellIs" dxfId="820" priority="27" stopIfTrue="1" operator="equal">
      <formula>"No aceptable"</formula>
    </cfRule>
  </conditionalFormatting>
  <conditionalFormatting sqref="AD15">
    <cfRule type="containsText" dxfId="819" priority="23" stopIfTrue="1" operator="containsText" text="No aceptable o aceptable con control específico">
      <formula>NOT(ISERROR(SEARCH("No aceptable o aceptable con control específico",AD15)))</formula>
    </cfRule>
    <cfRule type="containsText" dxfId="818" priority="24" stopIfTrue="1" operator="containsText" text="No aceptable">
      <formula>NOT(ISERROR(SEARCH("No aceptable",AD15)))</formula>
    </cfRule>
    <cfRule type="containsText" dxfId="817" priority="25" stopIfTrue="1" operator="containsText" text="No Aceptable o aceptable con control específico">
      <formula>NOT(ISERROR(SEARCH("No Aceptable o aceptable con control específico",AD15)))</formula>
    </cfRule>
  </conditionalFormatting>
  <conditionalFormatting sqref="AD15">
    <cfRule type="containsText" dxfId="816" priority="21" stopIfTrue="1" operator="containsText" text="No aceptable">
      <formula>NOT(ISERROR(SEARCH("No aceptable",AD15)))</formula>
    </cfRule>
    <cfRule type="containsText" dxfId="815" priority="22" stopIfTrue="1" operator="containsText" text="No Aceptable o aceptable con control específico">
      <formula>NOT(ISERROR(SEARCH("No Aceptable o aceptable con control específico",AD15)))</formula>
    </cfRule>
  </conditionalFormatting>
  <conditionalFormatting sqref="AE24">
    <cfRule type="cellIs" dxfId="814" priority="8" stopIfTrue="1" operator="equal">
      <formula>"I"</formula>
    </cfRule>
    <cfRule type="cellIs" dxfId="813" priority="9" stopIfTrue="1" operator="equal">
      <formula>"II"</formula>
    </cfRule>
    <cfRule type="cellIs" dxfId="812" priority="10" stopIfTrue="1" operator="between">
      <formula>"III"</formula>
      <formula>"IV"</formula>
    </cfRule>
  </conditionalFormatting>
  <conditionalFormatting sqref="AE24">
    <cfRule type="cellIs" dxfId="811" priority="6" stopIfTrue="1" operator="equal">
      <formula>"Aceptable"</formula>
    </cfRule>
    <cfRule type="cellIs" dxfId="810" priority="7" stopIfTrue="1" operator="equal">
      <formula>"No aceptable"</formula>
    </cfRule>
  </conditionalFormatting>
  <conditionalFormatting sqref="AE17">
    <cfRule type="cellIs" dxfId="809" priority="13" stopIfTrue="1" operator="equal">
      <formula>"I"</formula>
    </cfRule>
    <cfRule type="cellIs" dxfId="808" priority="14" stopIfTrue="1" operator="equal">
      <formula>"II"</formula>
    </cfRule>
    <cfRule type="cellIs" dxfId="807" priority="15" stopIfTrue="1" operator="between">
      <formula>"III"</formula>
      <formula>"IV"</formula>
    </cfRule>
  </conditionalFormatting>
  <conditionalFormatting sqref="AE17">
    <cfRule type="cellIs" dxfId="806" priority="11" stopIfTrue="1" operator="equal">
      <formula>"Aceptable"</formula>
    </cfRule>
    <cfRule type="cellIs" dxfId="805" priority="12" stopIfTrue="1" operator="equal">
      <formula>"No aceptable"</formula>
    </cfRule>
  </conditionalFormatting>
  <conditionalFormatting sqref="AE25">
    <cfRule type="cellIs" dxfId="804" priority="3" stopIfTrue="1" operator="equal">
      <formula>"I"</formula>
    </cfRule>
    <cfRule type="cellIs" dxfId="803" priority="4" stopIfTrue="1" operator="equal">
      <formula>"II"</formula>
    </cfRule>
    <cfRule type="cellIs" dxfId="802" priority="5" stopIfTrue="1" operator="between">
      <formula>"III"</formula>
      <formula>"IV"</formula>
    </cfRule>
  </conditionalFormatting>
  <conditionalFormatting sqref="AE25">
    <cfRule type="cellIs" dxfId="801" priority="1" stopIfTrue="1" operator="equal">
      <formula>"Aceptable"</formula>
    </cfRule>
    <cfRule type="cellIs" dxfId="800" priority="2" stopIfTrue="1" operator="equal">
      <formula>"No aceptable"</formula>
    </cfRule>
  </conditionalFormatting>
  <dataValidations count="4">
    <dataValidation allowBlank="1" sqref="AA22:AA24 AA17:AA19 AA15" xr:uid="{00000000-0002-0000-1B00-000000000000}"/>
    <dataValidation type="list" allowBlank="1" showInputMessage="1" showErrorMessage="1" prompt="10 = Muy Alto_x000a_6 = Alto_x000a_2 = Medio_x000a_0 = Bajo" sqref="U22:U24 U17:U19 U15" xr:uid="{00000000-0002-0000-1B00-000001000000}">
      <formula1>"10, 6, 2, 0, "</formula1>
    </dataValidation>
    <dataValidation type="list" allowBlank="1" showInputMessage="1" prompt="4 = Continua_x000a_3 = Frecuente_x000a_2 = Ocasional_x000a_1 = Esporádica" sqref="V22:V24 V17:V19 V15" xr:uid="{00000000-0002-0000-1B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22:Z24 Z17:Z19 Z15" xr:uid="{00000000-0002-0000-1B00-000003000000}">
      <formula1>"100,60,25,10"</formula1>
    </dataValidation>
  </dataValidations>
  <pageMargins left="0.7" right="0.7" top="0.75" bottom="0.75" header="0.3" footer="0.3"/>
  <pageSetup orientation="portrait" horizontalDpi="4294967294" verticalDpi="4294967294"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B1:BL30"/>
  <sheetViews>
    <sheetView topLeftCell="J24" zoomScale="98" zoomScaleNormal="98" workbookViewId="0">
      <selection activeCell="V25" sqref="V25"/>
    </sheetView>
  </sheetViews>
  <sheetFormatPr baseColWidth="10" defaultRowHeight="47.25" customHeight="1" x14ac:dyDescent="0.2"/>
  <cols>
    <col min="1" max="1" width="1.85546875" customWidth="1"/>
    <col min="2" max="2" width="5.7109375" customWidth="1"/>
    <col min="3" max="3" width="5.140625" customWidth="1"/>
    <col min="4" max="4" width="5.7109375" customWidth="1"/>
    <col min="5" max="5" width="10.42578125" customWidth="1"/>
    <col min="6" max="6" width="26.7109375" customWidth="1"/>
    <col min="7" max="7" width="8.28515625" customWidth="1"/>
    <col min="8" max="8" width="15.85546875" customWidth="1"/>
    <col min="9" max="9" width="20.140625" customWidth="1"/>
    <col min="10" max="10" width="21.28515625" customWidth="1"/>
    <col min="11" max="11" width="23.42578125" customWidth="1"/>
    <col min="12" max="13" width="5.140625" customWidth="1"/>
    <col min="14" max="14" width="3.85546875" bestFit="1" customWidth="1"/>
    <col min="15" max="15" width="6.7109375" bestFit="1"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9.7109375" customWidth="1"/>
    <col min="26" max="26" width="7.7109375" customWidth="1"/>
    <col min="27" max="27" width="8.140625" customWidth="1"/>
    <col min="28" max="28" width="7.28515625" customWidth="1"/>
    <col min="29" max="29" width="16.85546875" customWidth="1"/>
    <col min="30" max="30" width="12.7109375" customWidth="1"/>
    <col min="31" max="31" width="36.140625" bestFit="1" customWidth="1"/>
    <col min="32" max="33" width="10.42578125" customWidth="1"/>
    <col min="34" max="34" width="22.28515625" customWidth="1"/>
    <col min="35" max="35" width="27.140625" customWidth="1"/>
    <col min="36" max="36" width="10" customWidth="1"/>
    <col min="37" max="37" width="19.28515625" customWidth="1"/>
  </cols>
  <sheetData>
    <row r="1" spans="2:64" ht="30.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30.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30.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30.7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30.7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30.75" customHeight="1" x14ac:dyDescent="0.3">
      <c r="E6" s="113"/>
      <c r="H6" s="114"/>
      <c r="AF6" s="113"/>
      <c r="AG6" s="113"/>
      <c r="AH6" s="113"/>
      <c r="AJ6" s="114"/>
    </row>
    <row r="7" spans="2:64" s="110" customFormat="1" ht="30.7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30.7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77.25" customHeight="1" x14ac:dyDescent="0.35">
      <c r="B11" s="263" t="s">
        <v>265</v>
      </c>
      <c r="C11" s="263" t="s">
        <v>266</v>
      </c>
      <c r="D11" s="263" t="s">
        <v>205</v>
      </c>
      <c r="E11" s="270" t="s">
        <v>133</v>
      </c>
      <c r="F11" s="321" t="s">
        <v>264</v>
      </c>
      <c r="G11" s="31" t="s">
        <v>42</v>
      </c>
      <c r="H11" s="307" t="s">
        <v>36</v>
      </c>
      <c r="I11" s="158" t="s">
        <v>46</v>
      </c>
      <c r="J11" s="159" t="s">
        <v>354</v>
      </c>
      <c r="K11" s="159" t="s">
        <v>355</v>
      </c>
      <c r="L11" s="172">
        <v>0</v>
      </c>
      <c r="M11" s="161">
        <v>5</v>
      </c>
      <c r="N11" s="172">
        <v>6</v>
      </c>
      <c r="O11" s="172">
        <f>SUM(L11:N11)</f>
        <v>11</v>
      </c>
      <c r="P11" s="159" t="s">
        <v>356</v>
      </c>
      <c r="Q11" s="161">
        <v>8</v>
      </c>
      <c r="R11" s="159" t="s">
        <v>603</v>
      </c>
      <c r="S11" s="159" t="s">
        <v>358</v>
      </c>
      <c r="T11" s="159" t="s">
        <v>357</v>
      </c>
      <c r="U11" s="162">
        <v>2</v>
      </c>
      <c r="V11" s="162">
        <v>4</v>
      </c>
      <c r="W11" s="162">
        <f t="shared" ref="W11:W21" si="0">V11*U11</f>
        <v>8</v>
      </c>
      <c r="X11" s="163" t="str">
        <f t="shared" ref="X11:X29" si="1">+IF(AND(U11*V11&gt;=24,U11*V11&lt;=40),"MA",IF(AND(U11*V11&gt;=10,U11*V11&lt;=20),"A",IF(AND(U11*V11&gt;=6,U11*V11&lt;=8),"M",IF(AND(U11*V11&gt;=0,U11*V11&lt;=4),"B",""))))</f>
        <v>M</v>
      </c>
      <c r="Y11" s="166" t="str">
        <f t="shared" ref="Y11:Y29"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 t="shared" ref="AA11:AA29" si="3">W11*Z11</f>
        <v>80</v>
      </c>
      <c r="AB11" s="165" t="str">
        <f t="shared" ref="AB11:AB29" si="4">+IF(AND(U11*V11*Z11&gt;=600,U11*V11*Z11&lt;=4000),"I",IF(AND(U11*V11*Z11&gt;=150,U11*V11*Z11&lt;=500),"II",IF(AND(U11*V11*Z11&gt;=40,U11*V11*Z11&lt;=120),"III",IF(AND(U11*V11*Z11&gt;=0,U11*V11*Z11&lt;=20),"IV",""))))</f>
        <v>III</v>
      </c>
      <c r="AC11" s="166" t="str">
        <f t="shared" ref="AC11:AC21"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 t="shared" ref="AD11:AD29" si="6">+IF(AB11="I","No aceptable",IF(AB11="II","No aceptable o aceptable con control específico",IF(AB11="III","Aceptable",IF(AB11="IV","Aceptable",""))))</f>
        <v>Aceptable</v>
      </c>
      <c r="AE11" s="158" t="s">
        <v>56</v>
      </c>
      <c r="AF11" s="161" t="s">
        <v>34</v>
      </c>
      <c r="AG11" s="161" t="s">
        <v>34</v>
      </c>
      <c r="AH11" s="161" t="s">
        <v>363</v>
      </c>
      <c r="AI11" s="158" t="s">
        <v>359</v>
      </c>
      <c r="AJ11" s="161" t="s">
        <v>34</v>
      </c>
      <c r="AK11" s="161" t="s">
        <v>35</v>
      </c>
      <c r="AL11" s="109"/>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77.25" customHeight="1" x14ac:dyDescent="0.35">
      <c r="B12" s="264"/>
      <c r="C12" s="264"/>
      <c r="D12" s="264"/>
      <c r="E12" s="270"/>
      <c r="F12" s="321"/>
      <c r="G12" s="31" t="s">
        <v>42</v>
      </c>
      <c r="H12" s="307"/>
      <c r="I12" s="158" t="s">
        <v>381</v>
      </c>
      <c r="J12" s="158" t="s">
        <v>389</v>
      </c>
      <c r="K12" s="161" t="s">
        <v>383</v>
      </c>
      <c r="L12" s="172">
        <v>0</v>
      </c>
      <c r="M12" s="170">
        <v>5</v>
      </c>
      <c r="N12" s="172">
        <v>6</v>
      </c>
      <c r="O12" s="172">
        <f t="shared" ref="O12:O29" si="7">SUM(L12:N12)</f>
        <v>11</v>
      </c>
      <c r="P12" s="161" t="s">
        <v>391</v>
      </c>
      <c r="Q12" s="161">
        <v>8</v>
      </c>
      <c r="R12" s="161" t="s">
        <v>33</v>
      </c>
      <c r="S12" s="161" t="s">
        <v>384</v>
      </c>
      <c r="T12" s="161" t="s">
        <v>385</v>
      </c>
      <c r="U12" s="162">
        <v>2</v>
      </c>
      <c r="V12" s="162">
        <v>4</v>
      </c>
      <c r="W12" s="162">
        <f t="shared" si="0"/>
        <v>8</v>
      </c>
      <c r="X12" s="163" t="str">
        <f t="shared" si="1"/>
        <v>M</v>
      </c>
      <c r="Y12" s="166" t="str">
        <f t="shared" si="2"/>
        <v>Situación deficiente con exposición esporádica, o bien situación mejorable con exposición continuada o frecuente. Es posible que suceda el daño alguna vez.</v>
      </c>
      <c r="Z12" s="162">
        <v>10</v>
      </c>
      <c r="AA12" s="162">
        <f t="shared" si="3"/>
        <v>80</v>
      </c>
      <c r="AB12" s="165" t="str">
        <f t="shared" si="4"/>
        <v>III</v>
      </c>
      <c r="AC12" s="166" t="str">
        <f t="shared" si="5"/>
        <v>Mejorar si es posible. Sería conveniente justificar la intervención y su rentabilidad.</v>
      </c>
      <c r="AD12" s="166" t="str">
        <f t="shared" si="6"/>
        <v>Aceptable</v>
      </c>
      <c r="AE12" s="158" t="s">
        <v>55</v>
      </c>
      <c r="AF12" s="158" t="s">
        <v>34</v>
      </c>
      <c r="AG12" s="158" t="s">
        <v>34</v>
      </c>
      <c r="AH12" s="158" t="s">
        <v>197</v>
      </c>
      <c r="AI12" s="158" t="s">
        <v>285</v>
      </c>
      <c r="AJ12" s="161" t="s">
        <v>34</v>
      </c>
      <c r="AK12" s="161" t="s">
        <v>35</v>
      </c>
      <c r="AL12" s="109"/>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77.25" customHeight="1" x14ac:dyDescent="0.35">
      <c r="B13" s="264"/>
      <c r="C13" s="264"/>
      <c r="D13" s="264"/>
      <c r="E13" s="270"/>
      <c r="F13" s="321"/>
      <c r="G13" s="31" t="s">
        <v>42</v>
      </c>
      <c r="H13" s="161" t="s">
        <v>52</v>
      </c>
      <c r="I13" s="158" t="s">
        <v>49</v>
      </c>
      <c r="J13" s="158" t="s">
        <v>58</v>
      </c>
      <c r="K13" s="161" t="s">
        <v>591</v>
      </c>
      <c r="L13" s="172">
        <v>0</v>
      </c>
      <c r="M13" s="170">
        <v>5</v>
      </c>
      <c r="N13" s="172">
        <v>6</v>
      </c>
      <c r="O13" s="172">
        <f t="shared" si="7"/>
        <v>11</v>
      </c>
      <c r="P13" s="161" t="s">
        <v>590</v>
      </c>
      <c r="Q13" s="161">
        <v>8</v>
      </c>
      <c r="R13" s="161" t="s">
        <v>33</v>
      </c>
      <c r="S13" s="161" t="s">
        <v>592</v>
      </c>
      <c r="T13" s="161" t="s">
        <v>593</v>
      </c>
      <c r="U13" s="162">
        <v>2</v>
      </c>
      <c r="V13" s="162">
        <v>4</v>
      </c>
      <c r="W13" s="162">
        <f t="shared" si="0"/>
        <v>8</v>
      </c>
      <c r="X13" s="163" t="str">
        <f t="shared" si="1"/>
        <v>M</v>
      </c>
      <c r="Y13" s="166" t="str">
        <f t="shared" si="2"/>
        <v>Situación deficiente con exposición esporádica, o bien situación mejorable con exposición continuada o frecuente. Es posible que suceda el daño alguna vez.</v>
      </c>
      <c r="Z13" s="162">
        <v>10</v>
      </c>
      <c r="AA13" s="162">
        <f t="shared" si="3"/>
        <v>80</v>
      </c>
      <c r="AB13" s="165" t="str">
        <f t="shared" si="4"/>
        <v>III</v>
      </c>
      <c r="AC13" s="166" t="str">
        <f t="shared" si="5"/>
        <v>Mejorar si es posible. Sería conveniente justificar la intervención y su rentabilidad.</v>
      </c>
      <c r="AD13" s="166" t="str">
        <f t="shared" si="6"/>
        <v>Aceptable</v>
      </c>
      <c r="AE13" s="158" t="s">
        <v>59</v>
      </c>
      <c r="AF13" s="158" t="s">
        <v>34</v>
      </c>
      <c r="AG13" s="158" t="s">
        <v>34</v>
      </c>
      <c r="AH13" s="158" t="s">
        <v>198</v>
      </c>
      <c r="AI13" s="158" t="s">
        <v>284</v>
      </c>
      <c r="AJ13" s="158" t="s">
        <v>196</v>
      </c>
      <c r="AK13" s="161" t="s">
        <v>35</v>
      </c>
      <c r="AL13" s="109"/>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2" customFormat="1" ht="77.25" customHeight="1" x14ac:dyDescent="0.35">
      <c r="B14" s="264"/>
      <c r="C14" s="264"/>
      <c r="D14" s="264"/>
      <c r="E14" s="270"/>
      <c r="F14" s="321"/>
      <c r="G14" s="31" t="s">
        <v>42</v>
      </c>
      <c r="H14" s="307" t="s">
        <v>44</v>
      </c>
      <c r="I14" s="158" t="s">
        <v>333</v>
      </c>
      <c r="J14" s="158" t="s">
        <v>334</v>
      </c>
      <c r="K14" s="158" t="s">
        <v>335</v>
      </c>
      <c r="L14" s="172">
        <v>0</v>
      </c>
      <c r="M14" s="170">
        <v>5</v>
      </c>
      <c r="N14" s="172">
        <v>6</v>
      </c>
      <c r="O14" s="172">
        <f t="shared" si="7"/>
        <v>11</v>
      </c>
      <c r="P14" s="158" t="s">
        <v>336</v>
      </c>
      <c r="Q14" s="161">
        <v>8</v>
      </c>
      <c r="R14" s="158" t="s">
        <v>339</v>
      </c>
      <c r="S14" s="158" t="s">
        <v>641</v>
      </c>
      <c r="T14" s="158" t="s">
        <v>444</v>
      </c>
      <c r="U14" s="162">
        <v>2</v>
      </c>
      <c r="V14" s="162">
        <v>4</v>
      </c>
      <c r="W14" s="162">
        <f t="shared" ref="W14:W15" si="8">V14*U14</f>
        <v>8</v>
      </c>
      <c r="X14" s="163" t="str">
        <f t="shared" ref="X14:X15" si="9">+IF(AND(U14*V14&gt;=24,U14*V14&lt;=40),"MA",IF(AND(U14*V14&gt;=10,U14*V14&lt;=20),"A",IF(AND(U14*V14&gt;=6,U14*V14&lt;=8),"M",IF(AND(U14*V14&gt;=0,U14*V14&lt;=4),"B",""))))</f>
        <v>M</v>
      </c>
      <c r="Y14" s="166" t="str">
        <f t="shared" ref="Y14:Y15" si="10">+IF(X14="MA","Situación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162">
        <v>10</v>
      </c>
      <c r="AA14" s="162">
        <f t="shared" ref="AA14:AA15" si="11">W14*Z14</f>
        <v>80</v>
      </c>
      <c r="AB14" s="165" t="str">
        <f t="shared" ref="AB14:AB15" si="12">+IF(AND(U14*V14*Z14&gt;=600,U14*V14*Z14&lt;=4000),"I",IF(AND(U14*V14*Z14&gt;=150,U14*V14*Z14&lt;=500),"II",IF(AND(U14*V14*Z14&gt;=40,U14*V14*Z14&lt;=120),"III",IF(AND(U14*V14*Z14&gt;=0,U14*V14*Z14&lt;=20),"IV",""))))</f>
        <v>III</v>
      </c>
      <c r="AC14" s="166" t="str">
        <f t="shared" ref="AC14:AC15" si="13">+IF(AB14="I","Situación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66" t="str">
        <f t="shared" ref="AD14:AD15" si="14">+IF(AB14="I","No aceptable",IF(AB14="II","No aceptable o aceptable con control específico",IF(AB14="III","Aceptable",IF(AB14="IV","Aceptable",""))))</f>
        <v>Aceptable</v>
      </c>
      <c r="AE14" s="166" t="s">
        <v>342</v>
      </c>
      <c r="AF14" s="158" t="s">
        <v>34</v>
      </c>
      <c r="AG14" s="158" t="s">
        <v>34</v>
      </c>
      <c r="AH14" s="158" t="s">
        <v>34</v>
      </c>
      <c r="AI14" s="158" t="s">
        <v>341</v>
      </c>
      <c r="AJ14" s="158" t="s">
        <v>34</v>
      </c>
      <c r="AK14" s="161" t="s">
        <v>271</v>
      </c>
      <c r="AL14" s="109"/>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s="110" customFormat="1" ht="77.25" customHeight="1" x14ac:dyDescent="0.35">
      <c r="B15" s="264"/>
      <c r="C15" s="264"/>
      <c r="D15" s="264"/>
      <c r="E15" s="270"/>
      <c r="F15" s="321"/>
      <c r="G15" s="124"/>
      <c r="H15" s="307"/>
      <c r="I15" s="158" t="s">
        <v>612</v>
      </c>
      <c r="J15" s="158" t="s">
        <v>613</v>
      </c>
      <c r="K15" s="158" t="s">
        <v>614</v>
      </c>
      <c r="L15" s="172">
        <v>0</v>
      </c>
      <c r="M15" s="170">
        <v>5</v>
      </c>
      <c r="N15" s="172">
        <v>6</v>
      </c>
      <c r="O15" s="172">
        <f t="shared" si="7"/>
        <v>11</v>
      </c>
      <c r="P15" s="158" t="s">
        <v>615</v>
      </c>
      <c r="Q15" s="161">
        <v>8</v>
      </c>
      <c r="R15" s="158" t="s">
        <v>331</v>
      </c>
      <c r="S15" s="158" t="s">
        <v>616</v>
      </c>
      <c r="T15" s="158" t="s">
        <v>617</v>
      </c>
      <c r="U15" s="162">
        <v>2</v>
      </c>
      <c r="V15" s="162">
        <v>1</v>
      </c>
      <c r="W15" s="162">
        <f t="shared" si="8"/>
        <v>2</v>
      </c>
      <c r="X15" s="163" t="str">
        <f t="shared" si="9"/>
        <v>B</v>
      </c>
      <c r="Y15" s="166" t="str">
        <f t="shared" si="10"/>
        <v>Situación mejorable con exposición ocasional o esporádica, o situación sin anomalía destacable con cualquier nivel de exposición. No es esperable que se materialice el riesgo, aunque puede ser concebible.</v>
      </c>
      <c r="Z15" s="162">
        <v>10</v>
      </c>
      <c r="AA15" s="162">
        <f t="shared" si="11"/>
        <v>20</v>
      </c>
      <c r="AB15" s="165" t="str">
        <f t="shared" si="12"/>
        <v>IV</v>
      </c>
      <c r="AC15" s="166" t="str">
        <f t="shared" si="13"/>
        <v>Mantener las medidas de control existentes, pero se deberían considerar soluciones o mejoras y se deben hacer comprobaciones periódicas para asegurar que el riesgo aún es tolerable.</v>
      </c>
      <c r="AD15" s="166" t="str">
        <f t="shared" si="14"/>
        <v>Aceptable</v>
      </c>
      <c r="AE15" s="158" t="s">
        <v>351</v>
      </c>
      <c r="AF15" s="158" t="s">
        <v>34</v>
      </c>
      <c r="AG15" s="158" t="s">
        <v>34</v>
      </c>
      <c r="AH15" s="158" t="s">
        <v>34</v>
      </c>
      <c r="AI15" s="158" t="s">
        <v>338</v>
      </c>
      <c r="AJ15" s="158" t="s">
        <v>34</v>
      </c>
      <c r="AK15" s="161" t="s">
        <v>618</v>
      </c>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row>
    <row r="16" spans="2:64" s="2" customFormat="1" ht="77.25" customHeight="1" x14ac:dyDescent="0.35">
      <c r="B16" s="264"/>
      <c r="C16" s="264"/>
      <c r="D16" s="264"/>
      <c r="E16" s="270"/>
      <c r="F16" s="321"/>
      <c r="G16" s="31" t="s">
        <v>273</v>
      </c>
      <c r="H16" s="307"/>
      <c r="I16" s="158" t="s">
        <v>60</v>
      </c>
      <c r="J16" s="158" t="s">
        <v>345</v>
      </c>
      <c r="K16" s="158" t="s">
        <v>327</v>
      </c>
      <c r="L16" s="172">
        <v>0</v>
      </c>
      <c r="M16" s="170">
        <v>5</v>
      </c>
      <c r="N16" s="172">
        <v>6</v>
      </c>
      <c r="O16" s="172">
        <f t="shared" si="7"/>
        <v>11</v>
      </c>
      <c r="P16" s="158" t="s">
        <v>343</v>
      </c>
      <c r="Q16" s="158">
        <v>8</v>
      </c>
      <c r="R16" s="158" t="s">
        <v>331</v>
      </c>
      <c r="S16" s="158" t="s">
        <v>329</v>
      </c>
      <c r="T16" s="158" t="s">
        <v>443</v>
      </c>
      <c r="U16" s="162">
        <v>2</v>
      </c>
      <c r="V16" s="162">
        <v>4</v>
      </c>
      <c r="W16" s="162">
        <f t="shared" si="0"/>
        <v>8</v>
      </c>
      <c r="X16" s="163" t="str">
        <f t="shared" si="1"/>
        <v>M</v>
      </c>
      <c r="Y16" s="166" t="str">
        <f t="shared" si="2"/>
        <v>Situación deficiente con exposición esporádica, o bien situación mejorable con exposición continuada o frecuente. Es posible que suceda el daño alguna vez.</v>
      </c>
      <c r="Z16" s="162">
        <v>10</v>
      </c>
      <c r="AA16" s="162">
        <f t="shared" si="3"/>
        <v>80</v>
      </c>
      <c r="AB16" s="165" t="str">
        <f t="shared" si="4"/>
        <v>III</v>
      </c>
      <c r="AC16" s="166" t="str">
        <f t="shared" si="5"/>
        <v>Mejorar si es posible. Sería conveniente justificar la intervención y su rentabilidad.</v>
      </c>
      <c r="AD16" s="166" t="str">
        <f t="shared" si="6"/>
        <v>Aceptable</v>
      </c>
      <c r="AE16" s="158" t="s">
        <v>351</v>
      </c>
      <c r="AF16" s="158" t="s">
        <v>34</v>
      </c>
      <c r="AG16" s="158" t="s">
        <v>34</v>
      </c>
      <c r="AH16" s="158" t="s">
        <v>34</v>
      </c>
      <c r="AI16" s="158" t="s">
        <v>344</v>
      </c>
      <c r="AJ16" s="158" t="s">
        <v>34</v>
      </c>
      <c r="AK16" s="161" t="s">
        <v>35</v>
      </c>
      <c r="AL16" s="109"/>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292.5" x14ac:dyDescent="0.35">
      <c r="B17" s="264"/>
      <c r="C17" s="264"/>
      <c r="D17" s="264"/>
      <c r="E17" s="270"/>
      <c r="F17" s="321"/>
      <c r="G17" s="100" t="s">
        <v>42</v>
      </c>
      <c r="H17" s="168" t="s">
        <v>306</v>
      </c>
      <c r="I17" s="168" t="s">
        <v>522</v>
      </c>
      <c r="J17" s="168" t="s">
        <v>509</v>
      </c>
      <c r="K17" s="168" t="s">
        <v>510</v>
      </c>
      <c r="L17" s="172">
        <v>0</v>
      </c>
      <c r="M17" s="170">
        <v>5</v>
      </c>
      <c r="N17" s="172">
        <v>6</v>
      </c>
      <c r="O17" s="172">
        <f t="shared" si="7"/>
        <v>11</v>
      </c>
      <c r="P17" s="168" t="s">
        <v>511</v>
      </c>
      <c r="Q17" s="158">
        <v>8</v>
      </c>
      <c r="R17" s="168" t="s">
        <v>512</v>
      </c>
      <c r="S17" s="168" t="s">
        <v>513</v>
      </c>
      <c r="T17" s="168" t="s">
        <v>514</v>
      </c>
      <c r="U17" s="162">
        <v>2</v>
      </c>
      <c r="V17" s="162">
        <v>3</v>
      </c>
      <c r="W17" s="162">
        <f t="shared" si="0"/>
        <v>6</v>
      </c>
      <c r="X17" s="163" t="str">
        <f t="shared" si="1"/>
        <v>M</v>
      </c>
      <c r="Y17" s="166" t="str">
        <f t="shared" si="2"/>
        <v>Situación deficiente con exposición esporádica, o bien situación mejorable con exposición continuada o frecuente. Es posible que suceda el daño alguna vez.</v>
      </c>
      <c r="Z17" s="162">
        <v>25</v>
      </c>
      <c r="AA17" s="162">
        <f t="shared" si="3"/>
        <v>150</v>
      </c>
      <c r="AB17" s="165" t="str">
        <f t="shared" si="4"/>
        <v>II</v>
      </c>
      <c r="AC17" s="166" t="str">
        <f t="shared" si="5"/>
        <v>Corregir y adoptar medidas de control de inmediato. Sin embargo suspenda actividades si el nivel de riesgo está por encima o igual de 360.</v>
      </c>
      <c r="AD17" s="166" t="str">
        <f t="shared" si="6"/>
        <v>No aceptable o aceptable con control específico</v>
      </c>
      <c r="AE17" s="166" t="s">
        <v>655</v>
      </c>
      <c r="AF17" s="158" t="s">
        <v>34</v>
      </c>
      <c r="AG17" s="158" t="s">
        <v>34</v>
      </c>
      <c r="AH17" s="162" t="s">
        <v>507</v>
      </c>
      <c r="AI17" s="162" t="s">
        <v>508</v>
      </c>
      <c r="AJ17" s="158" t="s">
        <v>506</v>
      </c>
      <c r="AK17" s="158" t="s">
        <v>271</v>
      </c>
      <c r="AL17" s="109"/>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77.25" customHeight="1" x14ac:dyDescent="0.35">
      <c r="B18" s="264"/>
      <c r="C18" s="264"/>
      <c r="D18" s="264"/>
      <c r="E18" s="270"/>
      <c r="F18" s="321"/>
      <c r="G18" s="31" t="s">
        <v>42</v>
      </c>
      <c r="H18" s="307" t="s">
        <v>50</v>
      </c>
      <c r="I18" s="168" t="s">
        <v>313</v>
      </c>
      <c r="J18" s="168" t="s">
        <v>572</v>
      </c>
      <c r="K18" s="168" t="s">
        <v>315</v>
      </c>
      <c r="L18" s="172">
        <v>0</v>
      </c>
      <c r="M18" s="170">
        <v>5</v>
      </c>
      <c r="N18" s="172">
        <v>6</v>
      </c>
      <c r="O18" s="172">
        <f t="shared" si="7"/>
        <v>11</v>
      </c>
      <c r="P18" s="168" t="s">
        <v>318</v>
      </c>
      <c r="Q18" s="161">
        <v>8</v>
      </c>
      <c r="R18" s="168" t="s">
        <v>322</v>
      </c>
      <c r="S18" s="168" t="s">
        <v>323</v>
      </c>
      <c r="T18" s="168" t="s">
        <v>324</v>
      </c>
      <c r="U18" s="162">
        <v>2</v>
      </c>
      <c r="V18" s="162">
        <v>4</v>
      </c>
      <c r="W18" s="162">
        <f t="shared" si="0"/>
        <v>8</v>
      </c>
      <c r="X18" s="163" t="str">
        <f t="shared" si="1"/>
        <v>M</v>
      </c>
      <c r="Y18" s="166" t="str">
        <f t="shared" si="2"/>
        <v>Situación deficiente con exposición esporádica, o bien situación mejorable con exposición continuada o frecuente. Es posible que suceda el daño alguna vez.</v>
      </c>
      <c r="Z18" s="162">
        <v>10</v>
      </c>
      <c r="AA18" s="162">
        <f t="shared" si="3"/>
        <v>80</v>
      </c>
      <c r="AB18" s="165" t="str">
        <f t="shared" si="4"/>
        <v>III</v>
      </c>
      <c r="AC18" s="166"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166" t="str">
        <f t="shared" si="6"/>
        <v>Aceptable</v>
      </c>
      <c r="AE18" s="158" t="s">
        <v>545</v>
      </c>
      <c r="AF18" s="158" t="s">
        <v>34</v>
      </c>
      <c r="AG18" s="158" t="s">
        <v>34</v>
      </c>
      <c r="AH18" s="158" t="s">
        <v>34</v>
      </c>
      <c r="AI18" s="168" t="s">
        <v>538</v>
      </c>
      <c r="AJ18" s="161" t="s">
        <v>34</v>
      </c>
      <c r="AK18" s="161" t="s">
        <v>35</v>
      </c>
      <c r="AL18" s="109"/>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77.25" customHeight="1" x14ac:dyDescent="0.35">
      <c r="B19" s="264"/>
      <c r="C19" s="264"/>
      <c r="D19" s="264"/>
      <c r="E19" s="270"/>
      <c r="F19" s="321"/>
      <c r="G19" s="31"/>
      <c r="H19" s="307"/>
      <c r="I19" s="168" t="s">
        <v>566</v>
      </c>
      <c r="J19" s="168" t="s">
        <v>567</v>
      </c>
      <c r="K19" s="168" t="s">
        <v>568</v>
      </c>
      <c r="L19" s="172">
        <v>0</v>
      </c>
      <c r="M19" s="170">
        <v>5</v>
      </c>
      <c r="N19" s="172">
        <v>6</v>
      </c>
      <c r="O19" s="172">
        <f t="shared" si="7"/>
        <v>11</v>
      </c>
      <c r="P19" s="168" t="s">
        <v>534</v>
      </c>
      <c r="Q19" s="161"/>
      <c r="R19" s="168" t="s">
        <v>569</v>
      </c>
      <c r="S19" s="168" t="s">
        <v>570</v>
      </c>
      <c r="T19" s="168" t="s">
        <v>571</v>
      </c>
      <c r="U19" s="162">
        <v>2</v>
      </c>
      <c r="V19" s="162">
        <v>6</v>
      </c>
      <c r="W19" s="162">
        <f t="shared" ref="W19:W20" si="15">V19*U19</f>
        <v>12</v>
      </c>
      <c r="X19" s="163" t="str">
        <f t="shared" ref="X19:X20" si="16">+IF(AND(U19*V19&gt;=24,U19*V19&lt;=40),"MA",IF(AND(U19*V19&gt;=10,U19*V19&lt;=20),"A",IF(AND(U19*V19&gt;=6,U19*V19&lt;=8),"M",IF(AND(U19*V19&gt;=0,U19*V19&lt;=4),"B",""))))</f>
        <v>A</v>
      </c>
      <c r="Y19" s="166" t="str">
        <f t="shared" ref="Y19:Y20" si="17">+IF(X19="MA","Situación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19" s="162">
        <v>25</v>
      </c>
      <c r="AA19" s="162">
        <f t="shared" ref="AA19:AA20" si="18">W19*Z19</f>
        <v>300</v>
      </c>
      <c r="AB19" s="165" t="str">
        <f t="shared" ref="AB19:AB20" si="19">+IF(AND(U19*V19*Z19&gt;=600,U19*V19*Z19&lt;=4000),"I",IF(AND(U19*V19*Z19&gt;=150,U19*V19*Z19&lt;=500),"II",IF(AND(U19*V19*Z19&gt;=40,U19*V19*Z19&lt;=120),"III",IF(AND(U19*V19*Z19&gt;=0,U19*V19*Z19&lt;=20),"IV",""))))</f>
        <v>II</v>
      </c>
      <c r="AC19" s="166" t="str">
        <f t="shared" ref="AC19:AC20" si="20">+IF(AB19="I","Situación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9" s="166" t="str">
        <f t="shared" ref="AD19:AD20" si="21">+IF(AB19="I","No aceptable",IF(AB19="II","No aceptable o aceptable con control específico",IF(AB19="III","Aceptable",IF(AB19="IV","Aceptable",""))))</f>
        <v>No aceptable o aceptable con control específico</v>
      </c>
      <c r="AE19" s="158" t="s">
        <v>545</v>
      </c>
      <c r="AF19" s="158" t="s">
        <v>34</v>
      </c>
      <c r="AG19" s="158" t="s">
        <v>34</v>
      </c>
      <c r="AH19" s="158" t="s">
        <v>34</v>
      </c>
      <c r="AI19" s="168" t="s">
        <v>538</v>
      </c>
      <c r="AJ19" s="161" t="s">
        <v>34</v>
      </c>
      <c r="AK19" s="161" t="s">
        <v>35</v>
      </c>
      <c r="AL19" s="109"/>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110" customFormat="1" ht="77.25" customHeight="1" x14ac:dyDescent="0.35">
      <c r="B20" s="264"/>
      <c r="C20" s="264"/>
      <c r="D20" s="264"/>
      <c r="E20" s="270"/>
      <c r="F20" s="321"/>
      <c r="G20" s="124"/>
      <c r="H20" s="307"/>
      <c r="I20" s="168" t="s">
        <v>531</v>
      </c>
      <c r="J20" s="168" t="s">
        <v>532</v>
      </c>
      <c r="K20" s="168" t="s">
        <v>533</v>
      </c>
      <c r="L20" s="172">
        <v>0</v>
      </c>
      <c r="M20" s="170">
        <v>5</v>
      </c>
      <c r="N20" s="172">
        <v>6</v>
      </c>
      <c r="O20" s="172">
        <f t="shared" si="7"/>
        <v>11</v>
      </c>
      <c r="P20" s="173" t="s">
        <v>534</v>
      </c>
      <c r="Q20" s="161">
        <v>8</v>
      </c>
      <c r="R20" s="173" t="s">
        <v>535</v>
      </c>
      <c r="S20" s="173" t="s">
        <v>536</v>
      </c>
      <c r="T20" s="173" t="s">
        <v>537</v>
      </c>
      <c r="U20" s="162">
        <v>2</v>
      </c>
      <c r="V20" s="162">
        <v>4</v>
      </c>
      <c r="W20" s="162">
        <f t="shared" si="15"/>
        <v>8</v>
      </c>
      <c r="X20" s="163" t="str">
        <f t="shared" si="16"/>
        <v>M</v>
      </c>
      <c r="Y20" s="166" t="str">
        <f t="shared" si="17"/>
        <v>Situación deficiente con exposición esporádica, o bien situación mejorable con exposición continuada o frecuente. Es posible que suceda el daño alguna vez.</v>
      </c>
      <c r="Z20" s="162">
        <v>10</v>
      </c>
      <c r="AA20" s="162">
        <f t="shared" si="18"/>
        <v>80</v>
      </c>
      <c r="AB20" s="165" t="str">
        <f t="shared" si="19"/>
        <v>III</v>
      </c>
      <c r="AC20" s="166" t="str">
        <f t="shared" si="20"/>
        <v>Mejorar si es posible. Sería conveniente justificar la intervención y su rentabilidad.</v>
      </c>
      <c r="AD20" s="166" t="str">
        <f t="shared" si="21"/>
        <v>Aceptable</v>
      </c>
      <c r="AE20" s="158" t="s">
        <v>545</v>
      </c>
      <c r="AF20" s="158" t="s">
        <v>34</v>
      </c>
      <c r="AG20" s="158" t="s">
        <v>34</v>
      </c>
      <c r="AH20" s="158" t="s">
        <v>34</v>
      </c>
      <c r="AI20" s="168" t="s">
        <v>538</v>
      </c>
      <c r="AJ20" s="161" t="s">
        <v>34</v>
      </c>
      <c r="AK20" s="161" t="s">
        <v>35</v>
      </c>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row>
    <row r="21" spans="2:64" s="2" customFormat="1" ht="77.25" customHeight="1" x14ac:dyDescent="0.35">
      <c r="B21" s="264"/>
      <c r="C21" s="264"/>
      <c r="D21" s="264"/>
      <c r="E21" s="270"/>
      <c r="F21" s="321"/>
      <c r="G21" s="31" t="s">
        <v>42</v>
      </c>
      <c r="H21" s="307"/>
      <c r="I21" s="168" t="s">
        <v>546</v>
      </c>
      <c r="J21" s="168" t="s">
        <v>555</v>
      </c>
      <c r="K21" s="168" t="s">
        <v>547</v>
      </c>
      <c r="L21" s="172">
        <v>0</v>
      </c>
      <c r="M21" s="170">
        <v>5</v>
      </c>
      <c r="N21" s="172">
        <v>6</v>
      </c>
      <c r="O21" s="172">
        <f t="shared" si="7"/>
        <v>11</v>
      </c>
      <c r="P21" s="168" t="s">
        <v>534</v>
      </c>
      <c r="Q21" s="161">
        <v>8</v>
      </c>
      <c r="R21" s="168" t="s">
        <v>549</v>
      </c>
      <c r="S21" s="168" t="s">
        <v>550</v>
      </c>
      <c r="T21" s="168" t="s">
        <v>551</v>
      </c>
      <c r="U21" s="162">
        <v>2</v>
      </c>
      <c r="V21" s="162">
        <v>6</v>
      </c>
      <c r="W21" s="162">
        <f t="shared" si="0"/>
        <v>12</v>
      </c>
      <c r="X21" s="163" t="str">
        <f t="shared" si="1"/>
        <v>A</v>
      </c>
      <c r="Y21" s="166" t="str">
        <f t="shared" si="2"/>
        <v>Situación deficiente con exposición frecuente u ocasional, o bien situación muy deficiente con exposición ocasional o esporádica. La materialización de Riesgo es posible que suceda varias veces en la vida laboral</v>
      </c>
      <c r="Z21" s="162">
        <v>25</v>
      </c>
      <c r="AA21" s="162">
        <f t="shared" si="3"/>
        <v>300</v>
      </c>
      <c r="AB21" s="165" t="str">
        <f t="shared" si="4"/>
        <v>II</v>
      </c>
      <c r="AC21" s="166" t="str">
        <f t="shared" si="5"/>
        <v>Corregir y adoptar medidas de control de inmediato. Sin embargo suspenda actividades si el nivel de riesgo está por encima o igual de 360.</v>
      </c>
      <c r="AD21" s="166" t="str">
        <f t="shared" si="6"/>
        <v>No aceptable o aceptable con control específico</v>
      </c>
      <c r="AE21" s="158" t="s">
        <v>545</v>
      </c>
      <c r="AF21" s="158" t="s">
        <v>34</v>
      </c>
      <c r="AG21" s="158" t="s">
        <v>34</v>
      </c>
      <c r="AH21" s="158" t="s">
        <v>34</v>
      </c>
      <c r="AI21" s="168" t="s">
        <v>552</v>
      </c>
      <c r="AJ21" s="161" t="s">
        <v>34</v>
      </c>
      <c r="AK21" s="161" t="s">
        <v>35</v>
      </c>
      <c r="AL21" s="109"/>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2" customFormat="1" ht="77.25" customHeight="1" x14ac:dyDescent="0.35">
      <c r="B22" s="264"/>
      <c r="C22" s="264"/>
      <c r="D22" s="264"/>
      <c r="E22" s="270"/>
      <c r="F22" s="321"/>
      <c r="G22" s="31" t="s">
        <v>42</v>
      </c>
      <c r="H22" s="307" t="s">
        <v>45</v>
      </c>
      <c r="I22" s="168" t="s">
        <v>65</v>
      </c>
      <c r="J22" s="168" t="s">
        <v>418</v>
      </c>
      <c r="K22" s="168" t="s">
        <v>66</v>
      </c>
      <c r="L22" s="172">
        <v>0</v>
      </c>
      <c r="M22" s="170">
        <v>5</v>
      </c>
      <c r="N22" s="172">
        <v>6</v>
      </c>
      <c r="O22" s="172">
        <f t="shared" si="7"/>
        <v>11</v>
      </c>
      <c r="P22" s="168" t="s">
        <v>412</v>
      </c>
      <c r="Q22" s="161">
        <v>8</v>
      </c>
      <c r="R22" s="158" t="s">
        <v>202</v>
      </c>
      <c r="S22" s="168" t="s">
        <v>413</v>
      </c>
      <c r="T22" s="158" t="s">
        <v>449</v>
      </c>
      <c r="U22" s="162">
        <v>2</v>
      </c>
      <c r="V22" s="162">
        <v>3</v>
      </c>
      <c r="W22" s="162">
        <f t="shared" ref="W22:W29" si="22">V22*U22</f>
        <v>6</v>
      </c>
      <c r="X22" s="163" t="str">
        <f t="shared" si="1"/>
        <v>M</v>
      </c>
      <c r="Y22" s="166" t="str">
        <f t="shared" si="2"/>
        <v>Situación deficiente con exposición esporádica, o bien situación mejorable con exposición continuada o frecuente. Es posible que suceda el daño alguna vez.</v>
      </c>
      <c r="Z22" s="162">
        <v>10</v>
      </c>
      <c r="AA22" s="162">
        <f t="shared" si="3"/>
        <v>60</v>
      </c>
      <c r="AB22" s="165" t="str">
        <f t="shared" si="4"/>
        <v>III</v>
      </c>
      <c r="AC22" s="166" t="str">
        <f t="shared" ref="AC22:AC29" si="23">+IF(AB22="I","Situación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66" t="str">
        <f t="shared" si="6"/>
        <v>Aceptable</v>
      </c>
      <c r="AE22" s="166" t="s">
        <v>67</v>
      </c>
      <c r="AF22" s="161" t="s">
        <v>34</v>
      </c>
      <c r="AG22" s="161" t="s">
        <v>34</v>
      </c>
      <c r="AH22" s="168" t="s">
        <v>414</v>
      </c>
      <c r="AI22" s="168" t="s">
        <v>415</v>
      </c>
      <c r="AJ22" s="161" t="s">
        <v>34</v>
      </c>
      <c r="AK22" s="161" t="s">
        <v>35</v>
      </c>
      <c r="AL22" s="109"/>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s="2" customFormat="1" ht="77.25" customHeight="1" x14ac:dyDescent="0.35">
      <c r="B23" s="264"/>
      <c r="C23" s="264"/>
      <c r="D23" s="264"/>
      <c r="E23" s="270"/>
      <c r="F23" s="321"/>
      <c r="G23" s="31" t="s">
        <v>33</v>
      </c>
      <c r="H23" s="307"/>
      <c r="I23" s="168" t="s">
        <v>65</v>
      </c>
      <c r="J23" s="168" t="s">
        <v>456</v>
      </c>
      <c r="K23" s="168" t="s">
        <v>466</v>
      </c>
      <c r="L23" s="172">
        <v>0</v>
      </c>
      <c r="M23" s="170">
        <v>5</v>
      </c>
      <c r="N23" s="172">
        <v>6</v>
      </c>
      <c r="O23" s="172">
        <f t="shared" si="7"/>
        <v>11</v>
      </c>
      <c r="P23" s="168" t="s">
        <v>459</v>
      </c>
      <c r="Q23" s="161">
        <v>8</v>
      </c>
      <c r="R23" s="168" t="s">
        <v>202</v>
      </c>
      <c r="S23" s="158" t="s">
        <v>467</v>
      </c>
      <c r="T23" s="158" t="s">
        <v>465</v>
      </c>
      <c r="U23" s="162">
        <v>2</v>
      </c>
      <c r="V23" s="162">
        <v>3</v>
      </c>
      <c r="W23" s="162">
        <f t="shared" si="22"/>
        <v>6</v>
      </c>
      <c r="X23" s="163" t="str">
        <f>+IF(AND(U23*V23&gt;=24,U23*V23&lt;=40),"MA",IF(AND(U23*V23&gt;=10,U23*V23&lt;=20),"A",IF(AND(U23*V23&gt;=6,U23*V23&lt;=8),"M",IF(AND(U23*V23&gt;=0,U23*V23&lt;=4),"B",""))))</f>
        <v>M</v>
      </c>
      <c r="Y23" s="166" t="str">
        <f>+IF(X23="MA","Situación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3" s="162">
        <v>25</v>
      </c>
      <c r="AA23" s="162">
        <f>W23*Z23</f>
        <v>150</v>
      </c>
      <c r="AB23" s="165" t="str">
        <f t="shared" si="4"/>
        <v>II</v>
      </c>
      <c r="AC23" s="166" t="str">
        <f t="shared" si="23"/>
        <v>Corregir y adoptar medidas de control de inmediato. Sin embargo suspenda actividades si el nivel de riesgo está por encima o igual de 360.</v>
      </c>
      <c r="AD23" s="166" t="str">
        <f>+IF(AB23="I","No aceptable",IF(AB23="II","No aceptable o aceptable con control específico",IF(AB23="III","Aceptable",IF(AB23="IV","Aceptable",""))))</f>
        <v>No aceptable o aceptable con control específico</v>
      </c>
      <c r="AE23" s="166" t="s">
        <v>67</v>
      </c>
      <c r="AF23" s="161" t="s">
        <v>34</v>
      </c>
      <c r="AG23" s="161" t="s">
        <v>34</v>
      </c>
      <c r="AH23" s="161" t="s">
        <v>191</v>
      </c>
      <c r="AI23" s="168" t="s">
        <v>468</v>
      </c>
      <c r="AJ23" s="161" t="s">
        <v>34</v>
      </c>
      <c r="AK23" s="161" t="s">
        <v>35</v>
      </c>
      <c r="AL23" s="109"/>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2" customFormat="1" ht="77.25" customHeight="1" x14ac:dyDescent="0.35">
      <c r="B24" s="264"/>
      <c r="C24" s="264"/>
      <c r="D24" s="264"/>
      <c r="E24" s="270"/>
      <c r="F24" s="321"/>
      <c r="G24" s="31" t="s">
        <v>33</v>
      </c>
      <c r="H24" s="307"/>
      <c r="I24" s="168" t="s">
        <v>65</v>
      </c>
      <c r="J24" s="168" t="s">
        <v>416</v>
      </c>
      <c r="K24" s="168" t="s">
        <v>400</v>
      </c>
      <c r="L24" s="172">
        <v>0</v>
      </c>
      <c r="M24" s="170">
        <v>5</v>
      </c>
      <c r="N24" s="172">
        <v>6</v>
      </c>
      <c r="O24" s="172">
        <f t="shared" si="7"/>
        <v>11</v>
      </c>
      <c r="P24" s="168" t="s">
        <v>417</v>
      </c>
      <c r="Q24" s="161">
        <v>1</v>
      </c>
      <c r="R24" s="168" t="s">
        <v>419</v>
      </c>
      <c r="S24" s="168" t="s">
        <v>642</v>
      </c>
      <c r="T24" s="158" t="s">
        <v>445</v>
      </c>
      <c r="U24" s="162">
        <v>6</v>
      </c>
      <c r="V24" s="162">
        <v>2</v>
      </c>
      <c r="W24" s="162">
        <f t="shared" si="22"/>
        <v>12</v>
      </c>
      <c r="X24" s="163" t="str">
        <f t="shared" si="1"/>
        <v>A</v>
      </c>
      <c r="Y24" s="166" t="str">
        <f t="shared" si="2"/>
        <v>Situación deficiente con exposición frecuente u ocasional, o bien situación muy deficiente con exposición ocasional o esporádica. La materialización de Riesgo es posible que suceda varias veces en la vida laboral</v>
      </c>
      <c r="Z24" s="162">
        <v>10</v>
      </c>
      <c r="AA24" s="162">
        <f t="shared" si="3"/>
        <v>120</v>
      </c>
      <c r="AB24" s="165" t="str">
        <f t="shared" si="4"/>
        <v>III</v>
      </c>
      <c r="AC24" s="166" t="str">
        <f t="shared" si="23"/>
        <v>Mejorar si es posible. Sería conveniente justificar la intervención y su rentabilidad.</v>
      </c>
      <c r="AD24" s="166" t="str">
        <f t="shared" si="6"/>
        <v>Aceptable</v>
      </c>
      <c r="AE24" s="166" t="s">
        <v>128</v>
      </c>
      <c r="AF24" s="166" t="s">
        <v>34</v>
      </c>
      <c r="AG24" s="166" t="s">
        <v>202</v>
      </c>
      <c r="AH24" s="168" t="s">
        <v>420</v>
      </c>
      <c r="AI24" s="168" t="s">
        <v>421</v>
      </c>
      <c r="AJ24" s="161" t="s">
        <v>34</v>
      </c>
      <c r="AK24" s="161" t="s">
        <v>35</v>
      </c>
      <c r="AL24" s="109"/>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s="2" customFormat="1" ht="77.25" customHeight="1" x14ac:dyDescent="0.35">
      <c r="B25" s="264"/>
      <c r="C25" s="264"/>
      <c r="D25" s="264"/>
      <c r="E25" s="270"/>
      <c r="F25" s="321"/>
      <c r="G25" s="31" t="s">
        <v>33</v>
      </c>
      <c r="H25" s="307"/>
      <c r="I25" s="168" t="s">
        <v>99</v>
      </c>
      <c r="J25" s="168" t="s">
        <v>424</v>
      </c>
      <c r="K25" s="168" t="s">
        <v>400</v>
      </c>
      <c r="L25" s="172">
        <v>0</v>
      </c>
      <c r="M25" s="170">
        <v>5</v>
      </c>
      <c r="N25" s="172">
        <v>6</v>
      </c>
      <c r="O25" s="172">
        <f t="shared" si="7"/>
        <v>11</v>
      </c>
      <c r="P25" s="168" t="s">
        <v>423</v>
      </c>
      <c r="Q25" s="161">
        <v>8</v>
      </c>
      <c r="R25" s="168" t="s">
        <v>202</v>
      </c>
      <c r="S25" s="158" t="s">
        <v>439</v>
      </c>
      <c r="T25" s="158" t="s">
        <v>446</v>
      </c>
      <c r="U25" s="162">
        <v>6</v>
      </c>
      <c r="V25" s="162">
        <v>2</v>
      </c>
      <c r="W25" s="162">
        <f t="shared" si="22"/>
        <v>12</v>
      </c>
      <c r="X25" s="163" t="str">
        <f t="shared" si="1"/>
        <v>A</v>
      </c>
      <c r="Y25" s="166" t="str">
        <f t="shared" si="2"/>
        <v>Situación deficiente con exposición frecuente u ocasional, o bien situación muy deficiente con exposición ocasional o esporádica. La materialización de Riesgo es posible que suceda varias veces en la vida laboral</v>
      </c>
      <c r="Z25" s="162">
        <v>25</v>
      </c>
      <c r="AA25" s="162">
        <f t="shared" si="3"/>
        <v>300</v>
      </c>
      <c r="AB25" s="165" t="str">
        <f t="shared" si="4"/>
        <v>II</v>
      </c>
      <c r="AC25" s="166" t="str">
        <f t="shared" si="23"/>
        <v>Corregir y adoptar medidas de control de inmediato. Sin embargo suspenda actividades si el nivel de riesgo está por encima o igual de 360.</v>
      </c>
      <c r="AD25" s="166" t="str">
        <f t="shared" si="6"/>
        <v>No aceptable o aceptable con control específico</v>
      </c>
      <c r="AE25" s="166" t="s">
        <v>67</v>
      </c>
      <c r="AF25" s="161" t="s">
        <v>34</v>
      </c>
      <c r="AG25" s="161" t="s">
        <v>34</v>
      </c>
      <c r="AH25" s="168" t="s">
        <v>461</v>
      </c>
      <c r="AI25" s="168" t="s">
        <v>447</v>
      </c>
      <c r="AJ25" s="161" t="s">
        <v>34</v>
      </c>
      <c r="AK25" s="161" t="s">
        <v>35</v>
      </c>
      <c r="AL25" s="109"/>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s="2" customFormat="1" ht="77.25" customHeight="1" x14ac:dyDescent="0.35">
      <c r="B26" s="264"/>
      <c r="C26" s="264"/>
      <c r="D26" s="264"/>
      <c r="E26" s="270"/>
      <c r="F26" s="321"/>
      <c r="G26" s="31"/>
      <c r="H26" s="307"/>
      <c r="I26" s="168" t="s">
        <v>99</v>
      </c>
      <c r="J26" s="168" t="s">
        <v>457</v>
      </c>
      <c r="K26" s="168" t="s">
        <v>458</v>
      </c>
      <c r="L26" s="172">
        <v>0</v>
      </c>
      <c r="M26" s="170">
        <v>5</v>
      </c>
      <c r="N26" s="172">
        <v>6</v>
      </c>
      <c r="O26" s="172">
        <f t="shared" si="7"/>
        <v>11</v>
      </c>
      <c r="P26" s="168" t="s">
        <v>459</v>
      </c>
      <c r="Q26" s="161">
        <v>8</v>
      </c>
      <c r="R26" s="168" t="s">
        <v>202</v>
      </c>
      <c r="S26" s="158" t="s">
        <v>463</v>
      </c>
      <c r="T26" s="158" t="s">
        <v>464</v>
      </c>
      <c r="U26" s="162">
        <v>6</v>
      </c>
      <c r="V26" s="162">
        <v>2</v>
      </c>
      <c r="W26" s="162">
        <f t="shared" ref="W26" si="24">V26*U26</f>
        <v>12</v>
      </c>
      <c r="X26" s="163" t="str">
        <f t="shared" ref="X26" si="25">+IF(AND(U26*V26&gt;=24,U26*V26&lt;=40),"MA",IF(AND(U26*V26&gt;=10,U26*V26&lt;=20),"A",IF(AND(U26*V26&gt;=6,U26*V26&lt;=8),"M",IF(AND(U26*V26&gt;=0,U26*V26&lt;=4),"B",""))))</f>
        <v>A</v>
      </c>
      <c r="Y26" s="166" t="str">
        <f t="shared" ref="Y26" si="26">+IF(X26="MA","Situación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6" s="162">
        <v>26</v>
      </c>
      <c r="AA26" s="162">
        <f t="shared" ref="AA26" si="27">W26*Z26</f>
        <v>312</v>
      </c>
      <c r="AB26" s="165" t="str">
        <f t="shared" ref="AB26" si="28">+IF(AND(U26*V26*Z26&gt;=600,U26*V26*Z26&lt;=4000),"I",IF(AND(U26*V26*Z26&gt;=150,U26*V26*Z26&lt;=500),"II",IF(AND(U26*V26*Z26&gt;=40,U26*V26*Z26&lt;=120),"III",IF(AND(U26*V26*Z26&gt;=0,U26*V26*Z26&lt;=20),"IV",""))))</f>
        <v>II</v>
      </c>
      <c r="AC26" s="166" t="str">
        <f t="shared" ref="AC26" si="29">+IF(AB26="I","Situación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6" s="166" t="str">
        <f t="shared" ref="AD26" si="30">+IF(AB26="I","No aceptable",IF(AB26="II","No aceptable o aceptable con control específico",IF(AB26="III","Aceptable",IF(AB26="IV","Aceptable",""))))</f>
        <v>No aceptable o aceptable con control específico</v>
      </c>
      <c r="AE26" s="166" t="s">
        <v>460</v>
      </c>
      <c r="AF26" s="161" t="s">
        <v>34</v>
      </c>
      <c r="AG26" s="161" t="s">
        <v>34</v>
      </c>
      <c r="AH26" s="168" t="s">
        <v>462</v>
      </c>
      <c r="AI26" s="168" t="s">
        <v>447</v>
      </c>
      <c r="AJ26" s="161"/>
      <c r="AK26" s="161" t="s">
        <v>35</v>
      </c>
      <c r="AL26" s="109"/>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s="2" customFormat="1" ht="77.25" customHeight="1" x14ac:dyDescent="0.35">
      <c r="B27" s="264"/>
      <c r="C27" s="264"/>
      <c r="D27" s="264"/>
      <c r="E27" s="270"/>
      <c r="F27" s="321"/>
      <c r="G27" s="31" t="s">
        <v>42</v>
      </c>
      <c r="H27" s="307"/>
      <c r="I27" s="168" t="s">
        <v>48</v>
      </c>
      <c r="J27" s="168" t="s">
        <v>437</v>
      </c>
      <c r="K27" s="168" t="s">
        <v>400</v>
      </c>
      <c r="L27" s="172">
        <v>0</v>
      </c>
      <c r="M27" s="170">
        <v>5</v>
      </c>
      <c r="N27" s="172">
        <v>6</v>
      </c>
      <c r="O27" s="172">
        <f t="shared" si="7"/>
        <v>11</v>
      </c>
      <c r="P27" s="168" t="s">
        <v>417</v>
      </c>
      <c r="Q27" s="161">
        <v>2</v>
      </c>
      <c r="R27" s="168" t="s">
        <v>202</v>
      </c>
      <c r="S27" s="158" t="s">
        <v>440</v>
      </c>
      <c r="T27" s="168" t="s">
        <v>450</v>
      </c>
      <c r="U27" s="162">
        <v>2</v>
      </c>
      <c r="V27" s="162">
        <v>1</v>
      </c>
      <c r="W27" s="162">
        <f t="shared" si="22"/>
        <v>2</v>
      </c>
      <c r="X27" s="163" t="str">
        <f t="shared" si="1"/>
        <v>B</v>
      </c>
      <c r="Y27" s="166" t="str">
        <f t="shared" si="2"/>
        <v>Situación mejorable con exposición ocasional o esporádica, o situación sin anomalía destacable con cualquier nivel de exposición. No es esperable que se materialice el riesgo, aunque puede ser concebible.</v>
      </c>
      <c r="Z27" s="162">
        <v>60</v>
      </c>
      <c r="AA27" s="162">
        <f t="shared" si="3"/>
        <v>120</v>
      </c>
      <c r="AB27" s="165" t="str">
        <f t="shared" si="4"/>
        <v>III</v>
      </c>
      <c r="AC27" s="166" t="str">
        <f t="shared" si="23"/>
        <v>Mejorar si es posible. Sería conveniente justificar la intervención y su rentabilidad.</v>
      </c>
      <c r="AD27" s="166" t="str">
        <f t="shared" si="6"/>
        <v>Aceptable</v>
      </c>
      <c r="AE27" s="166" t="s">
        <v>620</v>
      </c>
      <c r="AF27" s="158" t="s">
        <v>34</v>
      </c>
      <c r="AG27" s="158" t="s">
        <v>34</v>
      </c>
      <c r="AH27" s="168" t="s">
        <v>69</v>
      </c>
      <c r="AI27" s="168" t="s">
        <v>411</v>
      </c>
      <c r="AJ27" s="158" t="s">
        <v>34</v>
      </c>
      <c r="AK27" s="161" t="s">
        <v>35</v>
      </c>
      <c r="AL27" s="109"/>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s="2" customFormat="1" ht="77.25" customHeight="1" x14ac:dyDescent="0.35">
      <c r="B28" s="264"/>
      <c r="C28" s="264"/>
      <c r="D28" s="264"/>
      <c r="E28" s="270"/>
      <c r="F28" s="321"/>
      <c r="G28" s="31" t="s">
        <v>42</v>
      </c>
      <c r="H28" s="307"/>
      <c r="I28" s="168" t="s">
        <v>274</v>
      </c>
      <c r="J28" s="168" t="s">
        <v>407</v>
      </c>
      <c r="K28" s="168" t="s">
        <v>405</v>
      </c>
      <c r="L28" s="172">
        <v>0</v>
      </c>
      <c r="M28" s="170">
        <v>5</v>
      </c>
      <c r="N28" s="172">
        <v>6</v>
      </c>
      <c r="O28" s="172">
        <f t="shared" si="7"/>
        <v>11</v>
      </c>
      <c r="P28" s="168" t="s">
        <v>406</v>
      </c>
      <c r="Q28" s="161">
        <v>2</v>
      </c>
      <c r="R28" s="158" t="s">
        <v>202</v>
      </c>
      <c r="S28" s="168" t="s">
        <v>452</v>
      </c>
      <c r="T28" s="158" t="s">
        <v>454</v>
      </c>
      <c r="U28" s="162">
        <v>1</v>
      </c>
      <c r="V28" s="162">
        <v>2</v>
      </c>
      <c r="W28" s="162">
        <f t="shared" si="22"/>
        <v>2</v>
      </c>
      <c r="X28" s="163" t="str">
        <f t="shared" si="1"/>
        <v>B</v>
      </c>
      <c r="Y28" s="166" t="str">
        <f t="shared" si="2"/>
        <v>Situación mejorable con exposición ocasional o esporádica, o situación sin anomalía destacable con cualquier nivel de exposición. No es esperable que se materialice el riesgo, aunque puede ser concebible.</v>
      </c>
      <c r="Z28" s="162">
        <v>60</v>
      </c>
      <c r="AA28" s="162">
        <f t="shared" si="3"/>
        <v>120</v>
      </c>
      <c r="AB28" s="165" t="str">
        <f t="shared" si="4"/>
        <v>III</v>
      </c>
      <c r="AC28" s="166" t="str">
        <f t="shared" si="23"/>
        <v>Mejorar si es posible. Sería conveniente justificar la intervención y su rentabilidad.</v>
      </c>
      <c r="AD28" s="166" t="str">
        <f t="shared" si="6"/>
        <v>Aceptable</v>
      </c>
      <c r="AE28" s="158" t="s">
        <v>34</v>
      </c>
      <c r="AF28" s="158" t="s">
        <v>34</v>
      </c>
      <c r="AG28" s="158" t="s">
        <v>34</v>
      </c>
      <c r="AH28" s="168" t="s">
        <v>408</v>
      </c>
      <c r="AI28" s="158" t="s">
        <v>206</v>
      </c>
      <c r="AJ28" s="158" t="s">
        <v>34</v>
      </c>
      <c r="AK28" s="161" t="s">
        <v>35</v>
      </c>
      <c r="AL28" s="109"/>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s="2" customFormat="1" ht="191.25" x14ac:dyDescent="0.35">
      <c r="B29" s="265"/>
      <c r="C29" s="265"/>
      <c r="D29" s="265"/>
      <c r="E29" s="271"/>
      <c r="F29" s="322"/>
      <c r="G29" s="31" t="s">
        <v>33</v>
      </c>
      <c r="H29" s="168" t="s">
        <v>72</v>
      </c>
      <c r="I29" s="168" t="s">
        <v>398</v>
      </c>
      <c r="J29" s="168" t="s">
        <v>399</v>
      </c>
      <c r="K29" s="168" t="s">
        <v>400</v>
      </c>
      <c r="L29" s="172">
        <v>0</v>
      </c>
      <c r="M29" s="170">
        <v>5</v>
      </c>
      <c r="N29" s="172">
        <v>6</v>
      </c>
      <c r="O29" s="172">
        <f t="shared" si="7"/>
        <v>11</v>
      </c>
      <c r="P29" s="168" t="s">
        <v>401</v>
      </c>
      <c r="Q29" s="161">
        <v>8</v>
      </c>
      <c r="R29" s="168" t="s">
        <v>402</v>
      </c>
      <c r="S29" s="168" t="s">
        <v>403</v>
      </c>
      <c r="T29" s="158" t="s">
        <v>469</v>
      </c>
      <c r="U29" s="162">
        <v>1</v>
      </c>
      <c r="V29" s="162">
        <v>2</v>
      </c>
      <c r="W29" s="162">
        <f t="shared" si="22"/>
        <v>2</v>
      </c>
      <c r="X29" s="163" t="str">
        <f t="shared" si="1"/>
        <v>B</v>
      </c>
      <c r="Y29" s="166" t="str">
        <f t="shared" si="2"/>
        <v>Situación mejorable con exposición ocasional o esporádica, o situación sin anomalía destacable con cualquier nivel de exposición. No es esperable que se materialice el riesgo, aunque puede ser concebible.</v>
      </c>
      <c r="Z29" s="162">
        <v>10</v>
      </c>
      <c r="AA29" s="162">
        <f t="shared" si="3"/>
        <v>20</v>
      </c>
      <c r="AB29" s="165" t="str">
        <f t="shared" si="4"/>
        <v>IV</v>
      </c>
      <c r="AC29" s="166" t="str">
        <f t="shared" si="23"/>
        <v>Mantener las medidas de control existentes, pero se deberían considerar soluciones o mejoras y se deben hacer comprobaciones periódicas para asegurar que el riesgo aún es tolerable.</v>
      </c>
      <c r="AD29" s="166" t="str">
        <f t="shared" si="6"/>
        <v>Aceptable</v>
      </c>
      <c r="AE29" s="166" t="s">
        <v>623</v>
      </c>
      <c r="AF29" s="161" t="s">
        <v>34</v>
      </c>
      <c r="AG29" s="161" t="s">
        <v>34</v>
      </c>
      <c r="AH29" s="168" t="s">
        <v>73</v>
      </c>
      <c r="AI29" s="168" t="s">
        <v>404</v>
      </c>
      <c r="AJ29" s="161" t="s">
        <v>34</v>
      </c>
      <c r="AK29" s="161" t="s">
        <v>624</v>
      </c>
      <c r="AL29" s="109"/>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ht="47.25" customHeight="1" x14ac:dyDescent="0.2">
      <c r="AI30" s="85"/>
    </row>
  </sheetData>
  <mergeCells count="45">
    <mergeCell ref="B9:B10"/>
    <mergeCell ref="B5:T5"/>
    <mergeCell ref="U5:AK5"/>
    <mergeCell ref="B7:T8"/>
    <mergeCell ref="U7:AC8"/>
    <mergeCell ref="AD7:AD8"/>
    <mergeCell ref="AE7:AK7"/>
    <mergeCell ref="AE8:AK8"/>
    <mergeCell ref="AC9:AC10"/>
    <mergeCell ref="W9:W10"/>
    <mergeCell ref="AJ9:AJ10"/>
    <mergeCell ref="AG9:AG10"/>
    <mergeCell ref="AH9:AH10"/>
    <mergeCell ref="AI9:AI10"/>
    <mergeCell ref="AD9:AD10"/>
    <mergeCell ref="AK9:AK10"/>
    <mergeCell ref="H22:H28"/>
    <mergeCell ref="R9:T9"/>
    <mergeCell ref="L9:O9"/>
    <mergeCell ref="P9:P10"/>
    <mergeCell ref="Q9:Q10"/>
    <mergeCell ref="H14:H16"/>
    <mergeCell ref="H11:H12"/>
    <mergeCell ref="H18:H21"/>
    <mergeCell ref="C9:C10"/>
    <mergeCell ref="D9:D10"/>
    <mergeCell ref="E9:E10"/>
    <mergeCell ref="F9:F10"/>
    <mergeCell ref="G9:G10"/>
    <mergeCell ref="B11:B29"/>
    <mergeCell ref="C11:C29"/>
    <mergeCell ref="D11:D29"/>
    <mergeCell ref="E11:E29"/>
    <mergeCell ref="F11:F29"/>
    <mergeCell ref="AE9:AE10"/>
    <mergeCell ref="AF9:AF10"/>
    <mergeCell ref="U9:U10"/>
    <mergeCell ref="H9:J9"/>
    <mergeCell ref="K9:K10"/>
    <mergeCell ref="X9:X10"/>
    <mergeCell ref="Y9:Y10"/>
    <mergeCell ref="V9:V10"/>
    <mergeCell ref="AB9:AB10"/>
    <mergeCell ref="Z9:Z10"/>
    <mergeCell ref="AA9:AA10"/>
  </mergeCells>
  <phoneticPr fontId="26" type="noConversion"/>
  <conditionalFormatting sqref="AB752:AF752 AE584:AF584 AE572:AF572 AE304:AF304 AE72:AF72 AE70:AF70 AE61:AF61 AE59:AE60 AE62:AE69 AE71 AE44:AF44 AE32:AF32 AE47:AF47 AE58:AF58 AE33:AE43 AE45:AE46 AE48:AE57 AB120:AF120 AB105:AF105 AB99:AF102 AB90:AF90 AB84:AF87 AB75:AF75 AB73:AE74 AB76:AE83 AB88:AE89 AB91:AE98 AB103:AE104 AB114:AF117 AB106:AE113 AB118:AE119 AB132:AF133 AB121:AE131 AB135:AF135 AB134:AE134 AB145:AF146 AB136:AE144 AB148:AF148 AB147:AE147 AB160:AF161 AB149:AE159 AB163:AF163 AB162:AE162 AB164:AE173 AF159 AF173:AF174 AE176:AF176 AE174:AE175 AE177:AE186 AF186 AE187:AF188 AE190:AF190 AE189 AE191:AE200 AF200 AE201:AF202 AE204:AF204 AE203 AE205:AE214 AF214 AE215:AF216 AE218:AF218 AE217 AE219:AE228 AF228 AB174:AD228 AB229:AF301 AE316:AF317 AE319:AF319 AE318 AE320:AE329 AF329 AB330:AF330 AE331:AF569 AE570:AE571 AE573:AE583 AB331:AD584 AB585:AF670 AB747:AF747 AB682:AF683 AB673:AF673 AB671:AE672 AB674:AE681 AB685:AF744 AB684:AE684 AB745:AE746 AB748:AE751 AB756:AF757 AB753:AE755 AB759:AF819 AB758:AE758 AB302:AE303 AE305:AE315 AB304:AD329 AB29:AD72 AE30:AE31 AB16:AD16 AB13:AE13 AB11:AD12 AB23:AB28 AB18:AD22">
    <cfRule type="cellIs" dxfId="799" priority="188" stopIfTrue="1" operator="equal">
      <formula>"I"</formula>
    </cfRule>
    <cfRule type="cellIs" dxfId="798" priority="189" stopIfTrue="1" operator="equal">
      <formula>"II"</formula>
    </cfRule>
    <cfRule type="cellIs" dxfId="797" priority="190" stopIfTrue="1" operator="between">
      <formula>"III"</formula>
      <formula>"IV"</formula>
    </cfRule>
  </conditionalFormatting>
  <conditionalFormatting sqref="AD752:AF752 AE584:AF584 AE572:AF572 AD304:AF304 AD302:AE303 AD305:AE316 AD120:AF120 AD105:AF105 AD99:AF102 AD90:AF90 AD72:AF72 AD70:AF70 AD61:AF61 AD44:AF44 AD32:AF32 AD33:AE43 AD47:AF47 AD45:AE46 AD58:AF58 AD48:AE57 AD59:AE60 AD62:AE69 AD71:AE71 AD84:AF87 AD75:AF75 AD73:AE74 AD76:AE83 AD88:AE89 AD91:AE98 AD103:AE104 AD114:AF117 AD106:AE113 AD118:AE119 AD132:AF133 AD121:AE131 AD135:AF135 AD134:AE134 AD145:AF146 AD136:AE144 AD148:AF148 AD147:AE147 AD160:AF161 AD149:AE159 AD163:AF163 AD162:AE162 AD164:AE173 AF159 AF173:AF174 AE176:AF176 AE174:AE175 AE177:AE186 AF186 AE187:AF188 AE190:AF190 AE189 AE191:AE200 AF200 AE201:AF202 AE204:AF204 AE203 AE205:AE214 AF214 AE215:AF216 AE218:AF218 AE217 AE219:AE228 AF228 AD174:AD228 AD229:AF301 AF316:AF317 AE319:AF319 AE317:AE318 AE320:AE329 AF329 AD317:AD329 AD330:AF330 AE331:AF569 AE570:AE571 AE573:AE583 AD331:AD584 AD585:AF670 AD747:AF747 AD682:AF683 AD673:AF673 AD671:AE672 AD674:AE681 AD685:AF744 AD684:AE684 AD745:AE746 AD748:AE751 AD756:AF757 AD753:AE755 AD759:AF819 AD758:AE758 AD30:AE31 AD16 AD13:AE13 AD11:AD12 AD29 AD18:AD22">
    <cfRule type="cellIs" dxfId="796" priority="186" stopIfTrue="1" operator="equal">
      <formula>"Aceptable"</formula>
    </cfRule>
    <cfRule type="cellIs" dxfId="795" priority="187" stopIfTrue="1" operator="equal">
      <formula>"No aceptable"</formula>
    </cfRule>
  </conditionalFormatting>
  <conditionalFormatting sqref="AD11:AD13 AD29:AD819 AD16 AD18:AD22">
    <cfRule type="containsText" dxfId="794" priority="181" stopIfTrue="1" operator="containsText" text="No aceptable o aceptable con control específico">
      <formula>NOT(ISERROR(SEARCH("No aceptable o aceptable con control específico",AD11)))</formula>
    </cfRule>
    <cfRule type="containsText" dxfId="793" priority="184" stopIfTrue="1" operator="containsText" text="No aceptable">
      <formula>NOT(ISERROR(SEARCH("No aceptable",AD11)))</formula>
    </cfRule>
    <cfRule type="containsText" dxfId="792" priority="185" stopIfTrue="1" operator="containsText" text="No Aceptable o aceptable con control específico">
      <formula>NOT(ISERROR(SEARCH("No Aceptable o aceptable con control específico",AD11)))</formula>
    </cfRule>
  </conditionalFormatting>
  <conditionalFormatting sqref="AD16">
    <cfRule type="containsText" dxfId="791" priority="182" stopIfTrue="1" operator="containsText" text="No aceptable">
      <formula>NOT(ISERROR(SEARCH("No aceptable",AD16)))</formula>
    </cfRule>
    <cfRule type="containsText" dxfId="790" priority="183" stopIfTrue="1" operator="containsText" text="No Aceptable o aceptable con control específico">
      <formula>NOT(ISERROR(SEARCH("No Aceptable o aceptable con control específico",AD16)))</formula>
    </cfRule>
  </conditionalFormatting>
  <conditionalFormatting sqref="AD24">
    <cfRule type="containsText" dxfId="789" priority="173" stopIfTrue="1" operator="containsText" text="No aceptable o aceptable con control específico">
      <formula>NOT(ISERROR(SEARCH("No aceptable o aceptable con control específico",AD24)))</formula>
    </cfRule>
    <cfRule type="containsText" dxfId="788" priority="174" stopIfTrue="1" operator="containsText" text="No aceptable">
      <formula>NOT(ISERROR(SEARCH("No aceptable",AD24)))</formula>
    </cfRule>
    <cfRule type="containsText" dxfId="787" priority="175" stopIfTrue="1" operator="containsText" text="No Aceptable o aceptable con control específico">
      <formula>NOT(ISERROR(SEARCH("No Aceptable o aceptable con control específico",AD24)))</formula>
    </cfRule>
  </conditionalFormatting>
  <conditionalFormatting sqref="AD24">
    <cfRule type="cellIs" dxfId="786" priority="176" stopIfTrue="1" operator="equal">
      <formula>"Aceptable"</formula>
    </cfRule>
    <cfRule type="cellIs" dxfId="785" priority="177" stopIfTrue="1" operator="equal">
      <formula>"No aceptable"</formula>
    </cfRule>
  </conditionalFormatting>
  <conditionalFormatting sqref="AD27">
    <cfRule type="cellIs" dxfId="784" priority="168" stopIfTrue="1" operator="equal">
      <formula>"Aceptable"</formula>
    </cfRule>
    <cfRule type="cellIs" dxfId="783" priority="169" stopIfTrue="1" operator="equal">
      <formula>"No aceptable"</formula>
    </cfRule>
  </conditionalFormatting>
  <conditionalFormatting sqref="AD27">
    <cfRule type="containsText" dxfId="782" priority="165" stopIfTrue="1" operator="containsText" text="No aceptable o aceptable con control específico">
      <formula>NOT(ISERROR(SEARCH("No aceptable o aceptable con control específico",AD27)))</formula>
    </cfRule>
    <cfRule type="containsText" dxfId="781" priority="166" stopIfTrue="1" operator="containsText" text="No aceptable">
      <formula>NOT(ISERROR(SEARCH("No aceptable",AD27)))</formula>
    </cfRule>
    <cfRule type="containsText" dxfId="780" priority="167" stopIfTrue="1" operator="containsText" text="No Aceptable o aceptable con control específico">
      <formula>NOT(ISERROR(SEARCH("No Aceptable o aceptable con control específico",AD27)))</formula>
    </cfRule>
  </conditionalFormatting>
  <conditionalFormatting sqref="AD28">
    <cfRule type="cellIs" dxfId="779" priority="155" stopIfTrue="1" operator="equal">
      <formula>"Aceptable"</formula>
    </cfRule>
    <cfRule type="cellIs" dxfId="778" priority="156" stopIfTrue="1" operator="equal">
      <formula>"No aceptable"</formula>
    </cfRule>
  </conditionalFormatting>
  <conditionalFormatting sqref="AD28">
    <cfRule type="containsText" dxfId="777" priority="152" stopIfTrue="1" operator="containsText" text="No aceptable o aceptable con control específico">
      <formula>NOT(ISERROR(SEARCH("No aceptable o aceptable con control específico",AD28)))</formula>
    </cfRule>
    <cfRule type="containsText" dxfId="776" priority="153" stopIfTrue="1" operator="containsText" text="No aceptable">
      <formula>NOT(ISERROR(SEARCH("No aceptable",AD28)))</formula>
    </cfRule>
    <cfRule type="containsText" dxfId="775" priority="154" stopIfTrue="1" operator="containsText" text="No Aceptable o aceptable con control específico">
      <formula>NOT(ISERROR(SEARCH("No Aceptable o aceptable con control específico",AD28)))</formula>
    </cfRule>
  </conditionalFormatting>
  <conditionalFormatting sqref="AD23:AE23">
    <cfRule type="cellIs" dxfId="774" priority="142" stopIfTrue="1" operator="equal">
      <formula>"Aceptable"</formula>
    </cfRule>
    <cfRule type="cellIs" dxfId="773" priority="143" stopIfTrue="1" operator="equal">
      <formula>"No aceptable"</formula>
    </cfRule>
  </conditionalFormatting>
  <conditionalFormatting sqref="AD23">
    <cfRule type="containsText" dxfId="772" priority="139" stopIfTrue="1" operator="containsText" text="No aceptable o aceptable con control específico">
      <formula>NOT(ISERROR(SEARCH("No aceptable o aceptable con control específico",AD23)))</formula>
    </cfRule>
    <cfRule type="containsText" dxfId="771" priority="140" stopIfTrue="1" operator="containsText" text="No aceptable">
      <formula>NOT(ISERROR(SEARCH("No aceptable",AD23)))</formula>
    </cfRule>
    <cfRule type="containsText" dxfId="770" priority="141" stopIfTrue="1" operator="containsText" text="No Aceptable o aceptable con control específico">
      <formula>NOT(ISERROR(SEARCH("No Aceptable o aceptable con control específico",AD23)))</formula>
    </cfRule>
  </conditionalFormatting>
  <conditionalFormatting sqref="AD25:AD26">
    <cfRule type="containsText" dxfId="769" priority="131" stopIfTrue="1" operator="containsText" text="No aceptable o aceptable con control específico">
      <formula>NOT(ISERROR(SEARCH("No aceptable o aceptable con control específico",AD25)))</formula>
    </cfRule>
    <cfRule type="containsText" dxfId="768" priority="132" stopIfTrue="1" operator="containsText" text="No aceptable">
      <formula>NOT(ISERROR(SEARCH("No aceptable",AD25)))</formula>
    </cfRule>
    <cfRule type="containsText" dxfId="767" priority="133" stopIfTrue="1" operator="containsText" text="No Aceptable o aceptable con control específico">
      <formula>NOT(ISERROR(SEARCH("No Aceptable o aceptable con control específico",AD25)))</formula>
    </cfRule>
  </conditionalFormatting>
  <conditionalFormatting sqref="AD25:AD26">
    <cfRule type="cellIs" dxfId="766" priority="134" stopIfTrue="1" operator="equal">
      <formula>"Aceptable"</formula>
    </cfRule>
    <cfRule type="cellIs" dxfId="765" priority="135" stopIfTrue="1" operator="equal">
      <formula>"No aceptable"</formula>
    </cfRule>
  </conditionalFormatting>
  <conditionalFormatting sqref="AE14">
    <cfRule type="cellIs" dxfId="764" priority="121" stopIfTrue="1" operator="equal">
      <formula>"Aceptable"</formula>
    </cfRule>
    <cfRule type="cellIs" dxfId="763" priority="122" stopIfTrue="1" operator="equal">
      <formula>"No aceptable"</formula>
    </cfRule>
  </conditionalFormatting>
  <conditionalFormatting sqref="AE14">
    <cfRule type="cellIs" dxfId="762" priority="123" stopIfTrue="1" operator="equal">
      <formula>"I"</formula>
    </cfRule>
    <cfRule type="cellIs" dxfId="761" priority="124" stopIfTrue="1" operator="equal">
      <formula>"II"</formula>
    </cfRule>
    <cfRule type="cellIs" dxfId="760" priority="125" stopIfTrue="1" operator="between">
      <formula>"III"</formula>
      <formula>"IV"</formula>
    </cfRule>
  </conditionalFormatting>
  <conditionalFormatting sqref="AB14:AD14">
    <cfRule type="cellIs" dxfId="759" priority="118" stopIfTrue="1" operator="equal">
      <formula>"I"</formula>
    </cfRule>
    <cfRule type="cellIs" dxfId="758" priority="119" stopIfTrue="1" operator="equal">
      <formula>"II"</formula>
    </cfRule>
    <cfRule type="cellIs" dxfId="757" priority="120" stopIfTrue="1" operator="between">
      <formula>"III"</formula>
      <formula>"IV"</formula>
    </cfRule>
  </conditionalFormatting>
  <conditionalFormatting sqref="AD14">
    <cfRule type="cellIs" dxfId="756" priority="116" stopIfTrue="1" operator="equal">
      <formula>"Aceptable"</formula>
    </cfRule>
    <cfRule type="cellIs" dxfId="755" priority="117" stopIfTrue="1" operator="equal">
      <formula>"No aceptable"</formula>
    </cfRule>
  </conditionalFormatting>
  <conditionalFormatting sqref="AD14">
    <cfRule type="containsText" dxfId="754" priority="111" stopIfTrue="1" operator="containsText" text="No aceptable o aceptable con control específico">
      <formula>NOT(ISERROR(SEARCH("No aceptable o aceptable con control específico",AD14)))</formula>
    </cfRule>
    <cfRule type="containsText" dxfId="753" priority="114" stopIfTrue="1" operator="containsText" text="No aceptable">
      <formula>NOT(ISERROR(SEARCH("No aceptable",AD14)))</formula>
    </cfRule>
    <cfRule type="containsText" dxfId="752" priority="115" stopIfTrue="1" operator="containsText" text="No Aceptable o aceptable con control específico">
      <formula>NOT(ISERROR(SEARCH("No Aceptable o aceptable con control específico",AD14)))</formula>
    </cfRule>
  </conditionalFormatting>
  <conditionalFormatting sqref="AD14">
    <cfRule type="containsText" dxfId="751" priority="112" stopIfTrue="1" operator="containsText" text="No aceptable">
      <formula>NOT(ISERROR(SEARCH("No aceptable",AD14)))</formula>
    </cfRule>
    <cfRule type="containsText" dxfId="750" priority="113" stopIfTrue="1" operator="containsText" text="No Aceptable o aceptable con control específico">
      <formula>NOT(ISERROR(SEARCH("No Aceptable o aceptable con control específico",AD14)))</formula>
    </cfRule>
  </conditionalFormatting>
  <conditionalFormatting sqref="AE12">
    <cfRule type="cellIs" dxfId="749" priority="108" stopIfTrue="1" operator="equal">
      <formula>"I"</formula>
    </cfRule>
    <cfRule type="cellIs" dxfId="748" priority="109" stopIfTrue="1" operator="equal">
      <formula>"II"</formula>
    </cfRule>
    <cfRule type="cellIs" dxfId="747" priority="110" stopIfTrue="1" operator="between">
      <formula>"III"</formula>
      <formula>"IV"</formula>
    </cfRule>
  </conditionalFormatting>
  <conditionalFormatting sqref="AE12">
    <cfRule type="cellIs" dxfId="746" priority="106" stopIfTrue="1" operator="equal">
      <formula>"Aceptable"</formula>
    </cfRule>
    <cfRule type="cellIs" dxfId="745" priority="107" stopIfTrue="1" operator="equal">
      <formula>"No aceptable"</formula>
    </cfRule>
  </conditionalFormatting>
  <conditionalFormatting sqref="AF12">
    <cfRule type="cellIs" dxfId="744" priority="104" stopIfTrue="1" operator="equal">
      <formula>"Aceptable"</formula>
    </cfRule>
    <cfRule type="cellIs" dxfId="743" priority="105" stopIfTrue="1" operator="equal">
      <formula>"No aceptable"</formula>
    </cfRule>
  </conditionalFormatting>
  <conditionalFormatting sqref="AE11">
    <cfRule type="cellIs" dxfId="742" priority="101" stopIfTrue="1" operator="equal">
      <formula>"I"</formula>
    </cfRule>
    <cfRule type="cellIs" dxfId="741" priority="102" stopIfTrue="1" operator="equal">
      <formula>"II"</formula>
    </cfRule>
    <cfRule type="cellIs" dxfId="740" priority="103" stopIfTrue="1" operator="between">
      <formula>"III"</formula>
      <formula>"IV"</formula>
    </cfRule>
  </conditionalFormatting>
  <conditionalFormatting sqref="AE11">
    <cfRule type="cellIs" dxfId="739" priority="99" stopIfTrue="1" operator="equal">
      <formula>"Aceptable"</formula>
    </cfRule>
    <cfRule type="cellIs" dxfId="738" priority="100" stopIfTrue="1" operator="equal">
      <formula>"No aceptable"</formula>
    </cfRule>
  </conditionalFormatting>
  <conditionalFormatting sqref="AE25:AE26">
    <cfRule type="cellIs" dxfId="737" priority="96" stopIfTrue="1" operator="equal">
      <formula>"I"</formula>
    </cfRule>
    <cfRule type="cellIs" dxfId="736" priority="97" stopIfTrue="1" operator="equal">
      <formula>"II"</formula>
    </cfRule>
    <cfRule type="cellIs" dxfId="735" priority="98" stopIfTrue="1" operator="between">
      <formula>"III"</formula>
      <formula>"IV"</formula>
    </cfRule>
  </conditionalFormatting>
  <conditionalFormatting sqref="AE25:AE26">
    <cfRule type="cellIs" dxfId="734" priority="94" stopIfTrue="1" operator="equal">
      <formula>"Aceptable"</formula>
    </cfRule>
    <cfRule type="cellIs" dxfId="733" priority="95" stopIfTrue="1" operator="equal">
      <formula>"No aceptable"</formula>
    </cfRule>
  </conditionalFormatting>
  <conditionalFormatting sqref="AE24">
    <cfRule type="cellIs" dxfId="732" priority="92" stopIfTrue="1" operator="equal">
      <formula>"Aceptable"</formula>
    </cfRule>
    <cfRule type="cellIs" dxfId="731" priority="93" stopIfTrue="1" operator="equal">
      <formula>"No aceptable"</formula>
    </cfRule>
  </conditionalFormatting>
  <conditionalFormatting sqref="AE22">
    <cfRule type="cellIs" dxfId="730" priority="89" stopIfTrue="1" operator="equal">
      <formula>"I"</formula>
    </cfRule>
    <cfRule type="cellIs" dxfId="729" priority="90" stopIfTrue="1" operator="equal">
      <formula>"II"</formula>
    </cfRule>
    <cfRule type="cellIs" dxfId="728" priority="91" stopIfTrue="1" operator="between">
      <formula>"III"</formula>
      <formula>"IV"</formula>
    </cfRule>
  </conditionalFormatting>
  <conditionalFormatting sqref="AE22">
    <cfRule type="cellIs" dxfId="727" priority="87" stopIfTrue="1" operator="equal">
      <formula>"Aceptable"</formula>
    </cfRule>
    <cfRule type="cellIs" dxfId="726" priority="88" stopIfTrue="1" operator="equal">
      <formula>"No aceptable"</formula>
    </cfRule>
  </conditionalFormatting>
  <conditionalFormatting sqref="AE28">
    <cfRule type="cellIs" dxfId="725" priority="79" stopIfTrue="1" operator="equal">
      <formula>"I"</formula>
    </cfRule>
    <cfRule type="cellIs" dxfId="724" priority="80" stopIfTrue="1" operator="equal">
      <formula>"II"</formula>
    </cfRule>
    <cfRule type="cellIs" dxfId="723" priority="81" stopIfTrue="1" operator="between">
      <formula>"III"</formula>
      <formula>"IV"</formula>
    </cfRule>
  </conditionalFormatting>
  <conditionalFormatting sqref="AE28">
    <cfRule type="cellIs" dxfId="722" priority="77" stopIfTrue="1" operator="equal">
      <formula>"Aceptable"</formula>
    </cfRule>
    <cfRule type="cellIs" dxfId="721" priority="78" stopIfTrue="1" operator="equal">
      <formula>"No aceptable"</formula>
    </cfRule>
  </conditionalFormatting>
  <conditionalFormatting sqref="AE19">
    <cfRule type="cellIs" dxfId="720" priority="49" stopIfTrue="1" operator="equal">
      <formula>"I"</formula>
    </cfRule>
    <cfRule type="cellIs" dxfId="719" priority="50" stopIfTrue="1" operator="equal">
      <formula>"II"</formula>
    </cfRule>
    <cfRule type="cellIs" dxfId="718" priority="51" stopIfTrue="1" operator="between">
      <formula>"III"</formula>
      <formula>"IV"</formula>
    </cfRule>
  </conditionalFormatting>
  <conditionalFormatting sqref="AE19">
    <cfRule type="cellIs" dxfId="717" priority="47" stopIfTrue="1" operator="equal">
      <formula>"Aceptable"</formula>
    </cfRule>
    <cfRule type="cellIs" dxfId="716" priority="48" stopIfTrue="1" operator="equal">
      <formula>"No aceptable"</formula>
    </cfRule>
  </conditionalFormatting>
  <conditionalFormatting sqref="AE21">
    <cfRule type="cellIs" dxfId="715" priority="59" stopIfTrue="1" operator="equal">
      <formula>"I"</formula>
    </cfRule>
    <cfRule type="cellIs" dxfId="714" priority="60" stopIfTrue="1" operator="equal">
      <formula>"II"</formula>
    </cfRule>
    <cfRule type="cellIs" dxfId="713" priority="61" stopIfTrue="1" operator="between">
      <formula>"III"</formula>
      <formula>"IV"</formula>
    </cfRule>
  </conditionalFormatting>
  <conditionalFormatting sqref="AE21">
    <cfRule type="cellIs" dxfId="712" priority="57" stopIfTrue="1" operator="equal">
      <formula>"Aceptable"</formula>
    </cfRule>
    <cfRule type="cellIs" dxfId="711" priority="58" stopIfTrue="1" operator="equal">
      <formula>"No aceptable"</formula>
    </cfRule>
  </conditionalFormatting>
  <conditionalFormatting sqref="AE20">
    <cfRule type="cellIs" dxfId="710" priority="54" stopIfTrue="1" operator="equal">
      <formula>"I"</formula>
    </cfRule>
    <cfRule type="cellIs" dxfId="709" priority="55" stopIfTrue="1" operator="equal">
      <formula>"II"</formula>
    </cfRule>
    <cfRule type="cellIs" dxfId="708" priority="56" stopIfTrue="1" operator="between">
      <formula>"III"</formula>
      <formula>"IV"</formula>
    </cfRule>
  </conditionalFormatting>
  <conditionalFormatting sqref="AE20">
    <cfRule type="cellIs" dxfId="707" priority="52" stopIfTrue="1" operator="equal">
      <formula>"Aceptable"</formula>
    </cfRule>
    <cfRule type="cellIs" dxfId="706" priority="53" stopIfTrue="1" operator="equal">
      <formula>"No aceptable"</formula>
    </cfRule>
  </conditionalFormatting>
  <conditionalFormatting sqref="AE18">
    <cfRule type="cellIs" dxfId="705" priority="44" stopIfTrue="1" operator="equal">
      <formula>"I"</formula>
    </cfRule>
    <cfRule type="cellIs" dxfId="704" priority="45" stopIfTrue="1" operator="equal">
      <formula>"II"</formula>
    </cfRule>
    <cfRule type="cellIs" dxfId="703" priority="46" stopIfTrue="1" operator="between">
      <formula>"III"</formula>
      <formula>"IV"</formula>
    </cfRule>
  </conditionalFormatting>
  <conditionalFormatting sqref="AE18">
    <cfRule type="cellIs" dxfId="702" priority="42" stopIfTrue="1" operator="equal">
      <formula>"Aceptable"</formula>
    </cfRule>
    <cfRule type="cellIs" dxfId="701" priority="43" stopIfTrue="1" operator="equal">
      <formula>"No aceptable"</formula>
    </cfRule>
  </conditionalFormatting>
  <conditionalFormatting sqref="AB17:AD17">
    <cfRule type="cellIs" dxfId="700" priority="39" stopIfTrue="1" operator="equal">
      <formula>"I"</formula>
    </cfRule>
    <cfRule type="cellIs" dxfId="699" priority="40" stopIfTrue="1" operator="equal">
      <formula>"II"</formula>
    </cfRule>
    <cfRule type="cellIs" dxfId="698" priority="41" stopIfTrue="1" operator="between">
      <formula>"III"</formula>
      <formula>"IV"</formula>
    </cfRule>
  </conditionalFormatting>
  <conditionalFormatting sqref="AD17">
    <cfRule type="cellIs" dxfId="697" priority="37" stopIfTrue="1" operator="equal">
      <formula>"Aceptable"</formula>
    </cfRule>
    <cfRule type="cellIs" dxfId="696" priority="38" stopIfTrue="1" operator="equal">
      <formula>"No aceptable"</formula>
    </cfRule>
  </conditionalFormatting>
  <conditionalFormatting sqref="AD17">
    <cfRule type="containsText" dxfId="695" priority="34" stopIfTrue="1" operator="containsText" text="No aceptable o aceptable con control específico">
      <formula>NOT(ISERROR(SEARCH("No aceptable o aceptable con control específico",AD17)))</formula>
    </cfRule>
    <cfRule type="containsText" dxfId="694" priority="35" stopIfTrue="1" operator="containsText" text="No aceptable">
      <formula>NOT(ISERROR(SEARCH("No aceptable",AD17)))</formula>
    </cfRule>
    <cfRule type="containsText" dxfId="693" priority="36" stopIfTrue="1" operator="containsText" text="No Aceptable o aceptable con control específico">
      <formula>NOT(ISERROR(SEARCH("No Aceptable o aceptable con control específico",AD17)))</formula>
    </cfRule>
  </conditionalFormatting>
  <conditionalFormatting sqref="AB15:AC15">
    <cfRule type="cellIs" dxfId="692" priority="31" stopIfTrue="1" operator="equal">
      <formula>"I"</formula>
    </cfRule>
    <cfRule type="cellIs" dxfId="691" priority="32" stopIfTrue="1" operator="equal">
      <formula>"II"</formula>
    </cfRule>
    <cfRule type="cellIs" dxfId="690" priority="33" stopIfTrue="1" operator="between">
      <formula>"III"</formula>
      <formula>"IV"</formula>
    </cfRule>
  </conditionalFormatting>
  <conditionalFormatting sqref="AD15">
    <cfRule type="cellIs" dxfId="689" priority="28" stopIfTrue="1" operator="equal">
      <formula>"I"</formula>
    </cfRule>
    <cfRule type="cellIs" dxfId="688" priority="29" stopIfTrue="1" operator="equal">
      <formula>"II"</formula>
    </cfRule>
    <cfRule type="cellIs" dxfId="687" priority="30" stopIfTrue="1" operator="between">
      <formula>"III"</formula>
      <formula>"IV"</formula>
    </cfRule>
  </conditionalFormatting>
  <conditionalFormatting sqref="AD15">
    <cfRule type="cellIs" dxfId="686" priority="26" stopIfTrue="1" operator="equal">
      <formula>"Aceptable"</formula>
    </cfRule>
    <cfRule type="cellIs" dxfId="685" priority="27" stopIfTrue="1" operator="equal">
      <formula>"No aceptable"</formula>
    </cfRule>
  </conditionalFormatting>
  <conditionalFormatting sqref="AD15">
    <cfRule type="containsText" dxfId="684" priority="23" stopIfTrue="1" operator="containsText" text="No aceptable o aceptable con control específico">
      <formula>NOT(ISERROR(SEARCH("No aceptable o aceptable con control específico",AD15)))</formula>
    </cfRule>
    <cfRule type="containsText" dxfId="683" priority="24" stopIfTrue="1" operator="containsText" text="No aceptable">
      <formula>NOT(ISERROR(SEARCH("No aceptable",AD15)))</formula>
    </cfRule>
    <cfRule type="containsText" dxfId="682" priority="25" stopIfTrue="1" operator="containsText" text="No Aceptable o aceptable con control específico">
      <formula>NOT(ISERROR(SEARCH("No Aceptable o aceptable con control específico",AD15)))</formula>
    </cfRule>
  </conditionalFormatting>
  <conditionalFormatting sqref="AD15">
    <cfRule type="containsText" dxfId="681" priority="21" stopIfTrue="1" operator="containsText" text="No aceptable">
      <formula>NOT(ISERROR(SEARCH("No aceptable",AD15)))</formula>
    </cfRule>
    <cfRule type="containsText" dxfId="680" priority="22" stopIfTrue="1" operator="containsText" text="No Aceptable o aceptable con control específico">
      <formula>NOT(ISERROR(SEARCH("No Aceptable o aceptable con control específico",AD15)))</formula>
    </cfRule>
  </conditionalFormatting>
  <conditionalFormatting sqref="AE27">
    <cfRule type="cellIs" dxfId="679" priority="8" stopIfTrue="1" operator="equal">
      <formula>"I"</formula>
    </cfRule>
    <cfRule type="cellIs" dxfId="678" priority="9" stopIfTrue="1" operator="equal">
      <formula>"II"</formula>
    </cfRule>
    <cfRule type="cellIs" dxfId="677" priority="10" stopIfTrue="1" operator="between">
      <formula>"III"</formula>
      <formula>"IV"</formula>
    </cfRule>
  </conditionalFormatting>
  <conditionalFormatting sqref="AE27">
    <cfRule type="cellIs" dxfId="676" priority="6" stopIfTrue="1" operator="equal">
      <formula>"Aceptable"</formula>
    </cfRule>
    <cfRule type="cellIs" dxfId="675" priority="7" stopIfTrue="1" operator="equal">
      <formula>"No aceptable"</formula>
    </cfRule>
  </conditionalFormatting>
  <conditionalFormatting sqref="AE17">
    <cfRule type="cellIs" dxfId="674" priority="13" stopIfTrue="1" operator="equal">
      <formula>"I"</formula>
    </cfRule>
    <cfRule type="cellIs" dxfId="673" priority="14" stopIfTrue="1" operator="equal">
      <formula>"II"</formula>
    </cfRule>
    <cfRule type="cellIs" dxfId="672" priority="15" stopIfTrue="1" operator="between">
      <formula>"III"</formula>
      <formula>"IV"</formula>
    </cfRule>
  </conditionalFormatting>
  <conditionalFormatting sqref="AE17">
    <cfRule type="cellIs" dxfId="671" priority="11" stopIfTrue="1" operator="equal">
      <formula>"Aceptable"</formula>
    </cfRule>
    <cfRule type="cellIs" dxfId="670" priority="12" stopIfTrue="1" operator="equal">
      <formula>"No aceptable"</formula>
    </cfRule>
  </conditionalFormatting>
  <conditionalFormatting sqref="AE29">
    <cfRule type="cellIs" dxfId="669" priority="3" stopIfTrue="1" operator="equal">
      <formula>"I"</formula>
    </cfRule>
    <cfRule type="cellIs" dxfId="668" priority="4" stopIfTrue="1" operator="equal">
      <formula>"II"</formula>
    </cfRule>
    <cfRule type="cellIs" dxfId="667" priority="5" stopIfTrue="1" operator="between">
      <formula>"III"</formula>
      <formula>"IV"</formula>
    </cfRule>
  </conditionalFormatting>
  <conditionalFormatting sqref="AE29">
    <cfRule type="cellIs" dxfId="666" priority="1" stopIfTrue="1" operator="equal">
      <formula>"Aceptable"</formula>
    </cfRule>
    <cfRule type="cellIs" dxfId="665" priority="2" stopIfTrue="1" operator="equal">
      <formula>"No aceptable"</formula>
    </cfRule>
  </conditionalFormatting>
  <dataValidations count="4">
    <dataValidation allowBlank="1" sqref="AA24:AA27 AA17 AA15" xr:uid="{00000000-0002-0000-1C00-000000000000}"/>
    <dataValidation type="list" allowBlank="1" showInputMessage="1" showErrorMessage="1" prompt="10 = Muy Alto_x000a_6 = Alto_x000a_2 = Medio_x000a_0 = Bajo" sqref="U24:U27 U17 U15" xr:uid="{00000000-0002-0000-1C00-000001000000}">
      <formula1>"10, 6, 2, 0, "</formula1>
    </dataValidation>
    <dataValidation type="list" allowBlank="1" showInputMessage="1" prompt="4 = Continua_x000a_3 = Frecuente_x000a_2 = Ocasional_x000a_1 = Esporádica" sqref="V23:V27 V17 V15" xr:uid="{00000000-0002-0000-1C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24:Z27 Z17 Z15" xr:uid="{00000000-0002-0000-1C00-000003000000}">
      <formula1>"100,60,25,10"</formula1>
    </dataValidation>
  </dataValidations>
  <pageMargins left="0.7" right="0.7" top="0.75" bottom="0.75" header="0.3" footer="0.3"/>
  <pageSetup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1:AL96"/>
  <sheetViews>
    <sheetView view="pageBreakPreview" topLeftCell="S29" zoomScale="112" zoomScaleNormal="30" zoomScaleSheetLayoutView="112" workbookViewId="0">
      <selection activeCell="AE23" sqref="AE23"/>
    </sheetView>
  </sheetViews>
  <sheetFormatPr baseColWidth="10" defaultRowHeight="62.25" customHeight="1" x14ac:dyDescent="0.3"/>
  <cols>
    <col min="1" max="1" width="1.85546875" style="3" customWidth="1"/>
    <col min="2" max="2" width="5.7109375" style="3" customWidth="1"/>
    <col min="3" max="3" width="7.5703125" style="3" customWidth="1"/>
    <col min="4" max="4" width="14.85546875" style="3" customWidth="1"/>
    <col min="5" max="5" width="10" style="4" customWidth="1"/>
    <col min="6" max="6" width="17.5703125" style="3" customWidth="1"/>
    <col min="7" max="7" width="8.28515625" style="3" customWidth="1"/>
    <col min="8" max="8" width="20.28515625" style="5" customWidth="1"/>
    <col min="9" max="9" width="23" style="3" customWidth="1"/>
    <col min="10" max="10" width="26.28515625" style="3" customWidth="1"/>
    <col min="11" max="11" width="32" style="3" customWidth="1"/>
    <col min="12" max="15" width="5.140625" style="3" customWidth="1"/>
    <col min="16" max="16" width="23.85546875" style="3" bestFit="1" customWidth="1"/>
    <col min="17" max="17" width="5.7109375" style="3" customWidth="1"/>
    <col min="18" max="20" width="19.42578125" style="3" customWidth="1"/>
    <col min="21" max="21" width="5" style="3" customWidth="1"/>
    <col min="22" max="22" width="5.42578125" style="3" customWidth="1"/>
    <col min="23" max="23" width="8.140625" style="3" customWidth="1"/>
    <col min="24" max="24" width="6.7109375" style="3" customWidth="1"/>
    <col min="25" max="25" width="8.5703125" style="3" customWidth="1"/>
    <col min="26" max="26" width="7.7109375" style="3" customWidth="1"/>
    <col min="27" max="27" width="8.140625" style="3" customWidth="1"/>
    <col min="28" max="28" width="7.28515625" style="3" customWidth="1"/>
    <col min="29" max="29" width="8.85546875" style="3" customWidth="1"/>
    <col min="30" max="30" width="12.7109375" style="3" customWidth="1"/>
    <col min="31" max="31" width="18.85546875" style="3" bestFit="1" customWidth="1"/>
    <col min="32" max="32" width="9.42578125" style="4" customWidth="1"/>
    <col min="33" max="33" width="8.7109375" style="4" customWidth="1"/>
    <col min="34" max="34" width="17.140625" style="4" customWidth="1"/>
    <col min="35" max="35" width="17.140625" style="3" customWidth="1"/>
    <col min="36" max="36" width="9.85546875" style="5" customWidth="1"/>
    <col min="37" max="37" width="17.28515625" style="3" customWidth="1"/>
    <col min="38" max="16384" width="11.42578125" style="3"/>
  </cols>
  <sheetData>
    <row r="1" spans="2:38" ht="41.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2:38" ht="41.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2:38" ht="41.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2:38" ht="41.25" customHeight="1" x14ac:dyDescent="0.3"/>
    <row r="5" spans="2:38"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38" ht="18.75" customHeight="1" x14ac:dyDescent="0.3"/>
    <row r="7" spans="2:38"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38"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38"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38"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38" s="2" customFormat="1" ht="99.75" customHeight="1" x14ac:dyDescent="0.35">
      <c r="B11" s="236" t="s">
        <v>177</v>
      </c>
      <c r="C11" s="236" t="s">
        <v>115</v>
      </c>
      <c r="D11" s="236" t="s">
        <v>97</v>
      </c>
      <c r="E11" s="246" t="s">
        <v>213</v>
      </c>
      <c r="F11" s="246" t="s">
        <v>214</v>
      </c>
      <c r="G11" s="33" t="s">
        <v>42</v>
      </c>
      <c r="H11" s="240" t="s">
        <v>303</v>
      </c>
      <c r="I11" s="175" t="s">
        <v>46</v>
      </c>
      <c r="J11" s="176" t="s">
        <v>354</v>
      </c>
      <c r="K11" s="176" t="s">
        <v>355</v>
      </c>
      <c r="L11" s="177">
        <v>1</v>
      </c>
      <c r="M11" s="178">
        <v>0</v>
      </c>
      <c r="N11" s="177">
        <v>0</v>
      </c>
      <c r="O11" s="177">
        <f t="shared" ref="O11:O30" si="0">SUM(L11:N11)</f>
        <v>1</v>
      </c>
      <c r="P11" s="176" t="s">
        <v>356</v>
      </c>
      <c r="Q11" s="179">
        <v>8</v>
      </c>
      <c r="R11" s="176" t="s">
        <v>603</v>
      </c>
      <c r="S11" s="176" t="s">
        <v>358</v>
      </c>
      <c r="T11" s="176" t="s">
        <v>357</v>
      </c>
      <c r="U11" s="180">
        <v>2</v>
      </c>
      <c r="V11" s="180">
        <v>4</v>
      </c>
      <c r="W11" s="180">
        <f t="shared" ref="W11:W30" si="1">V11*U11</f>
        <v>8</v>
      </c>
      <c r="X11" s="181" t="str">
        <f t="shared" ref="X11:X30" si="2">+IF(AND(U11*V11&gt;=24,U11*V11&lt;=40),"MA",IF(AND(U11*V11&gt;=10,U11*V11&lt;=20),"A",IF(AND(U11*V11&gt;=6,U11*V11&lt;=8),"M",IF(AND(U11*V11&gt;=0,U11*V11&lt;=4),"B",""))))</f>
        <v>M</v>
      </c>
      <c r="Y11" s="182" t="str">
        <f t="shared" ref="Y11:Y30"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 t="shared" ref="AA11:AA30" si="4">W11*Z11</f>
        <v>80</v>
      </c>
      <c r="AB11" s="183" t="str">
        <f>+IF(AND(U11*V11*Z11&gt;=600,U11*V11*Z11&lt;=4000),"I",IF(AND(U11*V11*Z11&gt;=150,U11*V11*Z11&lt;=500),"II",IF(AND(U11*V11*Z11&gt;=40,U11*V11*Z11&lt;=120),"III",IF(AND(U11*V11*Z11&gt;=0,U11*V11*Z11&lt;=20),"IV",""))))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2" t="s">
        <v>56</v>
      </c>
      <c r="AF11" s="179" t="s">
        <v>34</v>
      </c>
      <c r="AG11" s="179" t="s">
        <v>34</v>
      </c>
      <c r="AH11" s="179" t="s">
        <v>363</v>
      </c>
      <c r="AI11" s="185" t="s">
        <v>359</v>
      </c>
      <c r="AJ11" s="179" t="s">
        <v>34</v>
      </c>
      <c r="AK11" s="186" t="s">
        <v>35</v>
      </c>
      <c r="AL11" s="110"/>
    </row>
    <row r="12" spans="2:38" s="2" customFormat="1" ht="99.75" customHeight="1" x14ac:dyDescent="0.35">
      <c r="B12" s="236"/>
      <c r="C12" s="236"/>
      <c r="D12" s="236"/>
      <c r="E12" s="246"/>
      <c r="F12" s="246"/>
      <c r="G12" s="51" t="s">
        <v>42</v>
      </c>
      <c r="H12" s="244"/>
      <c r="I12" s="175" t="s">
        <v>120</v>
      </c>
      <c r="J12" s="176" t="s">
        <v>360</v>
      </c>
      <c r="K12" s="187" t="s">
        <v>361</v>
      </c>
      <c r="L12" s="177">
        <v>1</v>
      </c>
      <c r="M12" s="178">
        <v>0</v>
      </c>
      <c r="N12" s="177">
        <v>0</v>
      </c>
      <c r="O12" s="177">
        <f t="shared" ref="O12" si="5">SUM(L12:N12)</f>
        <v>1</v>
      </c>
      <c r="P12" s="176" t="s">
        <v>356</v>
      </c>
      <c r="Q12" s="179">
        <v>8</v>
      </c>
      <c r="R12" s="187" t="s">
        <v>604</v>
      </c>
      <c r="S12" s="187" t="s">
        <v>358</v>
      </c>
      <c r="T12" s="187" t="s">
        <v>357</v>
      </c>
      <c r="U12" s="180">
        <v>2</v>
      </c>
      <c r="V12" s="180">
        <v>4</v>
      </c>
      <c r="W12" s="180">
        <f t="shared" ref="W12" si="6">V12*U12</f>
        <v>8</v>
      </c>
      <c r="X12" s="181" t="str">
        <f t="shared" ref="X12" si="7">+IF(AND(U12*V12&gt;=24,U12*V12&lt;=40),"MA",IF(AND(U12*V12&gt;=10,U12*V12&lt;=20),"A",IF(AND(U12*V12&gt;=6,U12*V12&lt;=8),"M",IF(AND(U12*V12&gt;=0,U12*V12&lt;=4),"B",""))))</f>
        <v>M</v>
      </c>
      <c r="Y12" s="182" t="str">
        <f t="shared" ref="Y12" si="8">+IF(X12="MA","Situación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10</v>
      </c>
      <c r="AA12" s="180">
        <f t="shared" ref="AA12" si="9">W12*Z12</f>
        <v>80</v>
      </c>
      <c r="AB12" s="183" t="str">
        <f>+IF(AND(U12*V12*Z12&gt;=600,U12*V12*Z12&lt;=4000),"I",IF(AND(U12*V12*Z12&gt;=150,U12*V12*Z12&lt;=500),"II",IF(AND(U12*V12*Z12&gt;=40,U12*V12*Z12&lt;=120),"III",IF(AND(U12*V12*Z12&gt;=0,U12*V12*Z12&lt;=20),"IV",""))))</f>
        <v>III</v>
      </c>
      <c r="AC12" s="182"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+IF(AB12="I","No aceptable",IF(AB12="II","No aceptable o aceptable con control específico",IF(AB12="III","Aceptable",IF(AB12="IV","Aceptable",""))))</f>
        <v>Aceptable</v>
      </c>
      <c r="AE12" s="182" t="s">
        <v>121</v>
      </c>
      <c r="AF12" s="179" t="s">
        <v>34</v>
      </c>
      <c r="AG12" s="179" t="s">
        <v>34</v>
      </c>
      <c r="AH12" s="179" t="s">
        <v>364</v>
      </c>
      <c r="AI12" s="185" t="s">
        <v>359</v>
      </c>
      <c r="AJ12" s="179" t="s">
        <v>34</v>
      </c>
      <c r="AK12" s="186" t="s">
        <v>35</v>
      </c>
      <c r="AL12" s="110"/>
    </row>
    <row r="13" spans="2:38" s="2" customFormat="1" ht="99.75" customHeight="1" x14ac:dyDescent="0.35">
      <c r="B13" s="236"/>
      <c r="C13" s="236"/>
      <c r="D13" s="236"/>
      <c r="E13" s="246"/>
      <c r="F13" s="246"/>
      <c r="G13" s="51" t="s">
        <v>33</v>
      </c>
      <c r="H13" s="241"/>
      <c r="I13" s="175" t="s">
        <v>120</v>
      </c>
      <c r="J13" s="188" t="s">
        <v>365</v>
      </c>
      <c r="K13" s="179" t="s">
        <v>367</v>
      </c>
      <c r="L13" s="177">
        <v>1</v>
      </c>
      <c r="M13" s="178">
        <v>0</v>
      </c>
      <c r="N13" s="177">
        <v>0</v>
      </c>
      <c r="O13" s="177">
        <f t="shared" si="0"/>
        <v>1</v>
      </c>
      <c r="P13" s="179" t="s">
        <v>366</v>
      </c>
      <c r="Q13" s="179">
        <v>1</v>
      </c>
      <c r="R13" s="179" t="s">
        <v>33</v>
      </c>
      <c r="S13" s="179" t="s">
        <v>33</v>
      </c>
      <c r="T13" s="179" t="s">
        <v>370</v>
      </c>
      <c r="U13" s="180">
        <v>2</v>
      </c>
      <c r="V13" s="180">
        <v>2</v>
      </c>
      <c r="W13" s="180">
        <f t="shared" si="1"/>
        <v>4</v>
      </c>
      <c r="X13" s="181" t="str">
        <f t="shared" si="2"/>
        <v>B</v>
      </c>
      <c r="Y13" s="182" t="str">
        <f t="shared" si="3"/>
        <v>Situación mejorable con exposición ocasional o esporádica, o situación sin anomalía destacable con cualquier nivel de exposición. No es esperable que se materialice el riesgo, aunque puede ser concebible.</v>
      </c>
      <c r="Z13" s="180">
        <v>10</v>
      </c>
      <c r="AA13" s="180">
        <f t="shared" si="4"/>
        <v>40</v>
      </c>
      <c r="AB13" s="183" t="str">
        <f>+IF(AND(U13*V13*Z13&gt;=600,U13*V13*Z13&lt;=4000),"I",IF(AND(U13*V13*Z13&gt;=150,U13*V13*Z13&lt;=500),"II",IF(AND(U13*V13*Z13&gt;=40,U13*V13*Z13&lt;=120),"III",IF(AND(U13*V13*Z13&gt;=0,U13*V13*Z13&lt;=20),"IV",""))))</f>
        <v>III</v>
      </c>
      <c r="AC13" s="182"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+IF(AB13="I","No aceptable",IF(AB13="II","No aceptable o aceptable con control específico",IF(AB13="III","Aceptable",IF(AB13="IV","Aceptable",""))))</f>
        <v>Aceptable</v>
      </c>
      <c r="AE13" s="182" t="s">
        <v>121</v>
      </c>
      <c r="AF13" s="179" t="s">
        <v>34</v>
      </c>
      <c r="AG13" s="179" t="s">
        <v>34</v>
      </c>
      <c r="AH13" s="179" t="s">
        <v>34</v>
      </c>
      <c r="AI13" s="189" t="s">
        <v>369</v>
      </c>
      <c r="AJ13" s="186" t="s">
        <v>368</v>
      </c>
      <c r="AK13" s="186" t="s">
        <v>35</v>
      </c>
      <c r="AL13" s="110"/>
    </row>
    <row r="14" spans="2:38" s="2" customFormat="1" ht="99.75" customHeight="1" thickBot="1" x14ac:dyDescent="0.4">
      <c r="B14" s="236"/>
      <c r="C14" s="236"/>
      <c r="D14" s="236"/>
      <c r="E14" s="246"/>
      <c r="F14" s="246"/>
      <c r="G14" s="238" t="s">
        <v>42</v>
      </c>
      <c r="H14" s="240" t="s">
        <v>44</v>
      </c>
      <c r="I14" s="175" t="s">
        <v>60</v>
      </c>
      <c r="J14" s="175" t="s">
        <v>340</v>
      </c>
      <c r="K14" s="175" t="s">
        <v>327</v>
      </c>
      <c r="L14" s="177">
        <v>1</v>
      </c>
      <c r="M14" s="178">
        <v>0</v>
      </c>
      <c r="N14" s="177">
        <v>0</v>
      </c>
      <c r="O14" s="177">
        <f t="shared" si="0"/>
        <v>1</v>
      </c>
      <c r="P14" s="175" t="s">
        <v>337</v>
      </c>
      <c r="Q14" s="179">
        <v>8</v>
      </c>
      <c r="R14" s="175" t="s">
        <v>331</v>
      </c>
      <c r="S14" s="175" t="s">
        <v>329</v>
      </c>
      <c r="T14" s="175" t="s">
        <v>443</v>
      </c>
      <c r="U14" s="180">
        <v>2</v>
      </c>
      <c r="V14" s="180">
        <v>2</v>
      </c>
      <c r="W14" s="180">
        <f t="shared" si="1"/>
        <v>4</v>
      </c>
      <c r="X14" s="181" t="str">
        <f t="shared" si="2"/>
        <v>B</v>
      </c>
      <c r="Y14" s="182" t="str">
        <f t="shared" si="3"/>
        <v>Situación mejorable con exposición ocasional o esporádica, o situación sin anomalía destacable con cualquier nivel de exposición. No es esperable que se materialice el riesgo, aunque puede ser concebible.</v>
      </c>
      <c r="Z14" s="180">
        <v>25</v>
      </c>
      <c r="AA14" s="180">
        <f t="shared" si="4"/>
        <v>100</v>
      </c>
      <c r="AB14" s="183" t="str">
        <f t="shared" ref="AB14:AB30" si="10">+IF(AND(U14*V14*Z14&gt;=600,U14*V14*Z14&lt;=4000),"I",IF(AND(U14*V14*Z14&gt;=150,U14*V14*Z14&lt;=500),"II",IF(AND(U14*V14*Z14&gt;=40,U14*V14*Z14&lt;=120),"III",IF(AND(U14*V14*Z14&gt;=0,U14*V14*Z14&lt;=20),"IV",""))))</f>
        <v>III</v>
      </c>
      <c r="AC14" s="182" t="str">
        <f t="shared" ref="AC14:AC30" si="11">+IF(AB14="I","Situación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84" t="str">
        <f t="shared" ref="AD14:AD30" si="12">+IF(AB14="I","No aceptable",IF(AB14="II","No aceptable o aceptable con control específico",IF(AB14="III","Aceptable",IF(AB14="IV","Aceptable",""))))</f>
        <v>Aceptable</v>
      </c>
      <c r="AE14" s="175" t="s">
        <v>351</v>
      </c>
      <c r="AF14" s="175" t="s">
        <v>34</v>
      </c>
      <c r="AG14" s="175" t="s">
        <v>34</v>
      </c>
      <c r="AH14" s="175" t="s">
        <v>34</v>
      </c>
      <c r="AI14" s="175" t="s">
        <v>338</v>
      </c>
      <c r="AJ14" s="175" t="s">
        <v>34</v>
      </c>
      <c r="AK14" s="186" t="s">
        <v>271</v>
      </c>
      <c r="AL14" s="110"/>
    </row>
    <row r="15" spans="2:38" s="2" customFormat="1" ht="99.75" customHeight="1" thickBot="1" x14ac:dyDescent="0.4">
      <c r="B15" s="236"/>
      <c r="C15" s="236"/>
      <c r="D15" s="236"/>
      <c r="E15" s="246"/>
      <c r="F15" s="246"/>
      <c r="G15" s="245"/>
      <c r="H15" s="244"/>
      <c r="I15" s="175" t="s">
        <v>333</v>
      </c>
      <c r="J15" s="175" t="s">
        <v>334</v>
      </c>
      <c r="K15" s="175" t="s">
        <v>335</v>
      </c>
      <c r="L15" s="177">
        <v>1</v>
      </c>
      <c r="M15" s="178">
        <v>0</v>
      </c>
      <c r="N15" s="177">
        <v>0</v>
      </c>
      <c r="O15" s="177">
        <f t="shared" ref="O15" si="13">SUM(L15:N15)</f>
        <v>1</v>
      </c>
      <c r="P15" s="175" t="s">
        <v>336</v>
      </c>
      <c r="Q15" s="179">
        <v>8</v>
      </c>
      <c r="R15" s="175" t="s">
        <v>339</v>
      </c>
      <c r="S15" s="175" t="s">
        <v>643</v>
      </c>
      <c r="T15" s="175" t="s">
        <v>444</v>
      </c>
      <c r="U15" s="180">
        <v>2</v>
      </c>
      <c r="V15" s="180">
        <v>3</v>
      </c>
      <c r="W15" s="180">
        <f t="shared" ref="W15:W18" si="14">V15*U15</f>
        <v>6</v>
      </c>
      <c r="X15" s="181" t="str">
        <f t="shared" ref="X15:X19" si="15">+IF(AND(U15*V15&gt;=24,U15*V15&lt;=40),"MA",IF(AND(U15*V15&gt;=10,U15*V15&lt;=20),"A",IF(AND(U15*V15&gt;=6,U15*V15&lt;=8),"M",IF(AND(U15*V15&gt;=0,U15*V15&lt;=4),"B",""))))</f>
        <v>M</v>
      </c>
      <c r="Y15" s="182" t="str">
        <f t="shared" ref="Y15:Y18" si="16">+IF(X15="MA","Situación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180">
        <v>10</v>
      </c>
      <c r="AA15" s="180">
        <f t="shared" ref="AA15:AA18" si="17">W15*Z15</f>
        <v>60</v>
      </c>
      <c r="AB15" s="183" t="str">
        <f t="shared" ref="AB15:AB18" si="18">+IF(AND(U15*V15*Z15&gt;=600,U15*V15*Z15&lt;=4000),"I",IF(AND(U15*V15*Z15&gt;=150,U15*V15*Z15&lt;=500),"II",IF(AND(U15*V15*Z15&gt;=40,U15*V15*Z15&lt;=120),"III",IF(AND(U15*V15*Z15&gt;=0,U15*V15*Z15&lt;=20),"IV",""))))</f>
        <v>III</v>
      </c>
      <c r="AC15" s="182" t="str">
        <f t="shared" ref="AC15:AC18" si="19">+IF(AB15="I","Situación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84" t="str">
        <f t="shared" ref="AD15:AD18" si="20">+IF(AB15="I","No aceptable",IF(AB15="II","No aceptable o aceptable con control específico",IF(AB15="III","Aceptable",IF(AB15="IV","Aceptable",""))))</f>
        <v>Aceptable</v>
      </c>
      <c r="AE15" s="190" t="s">
        <v>342</v>
      </c>
      <c r="AF15" s="175" t="s">
        <v>34</v>
      </c>
      <c r="AG15" s="175" t="s">
        <v>34</v>
      </c>
      <c r="AH15" s="175" t="s">
        <v>34</v>
      </c>
      <c r="AI15" s="175" t="s">
        <v>341</v>
      </c>
      <c r="AJ15" s="175" t="s">
        <v>34</v>
      </c>
      <c r="AK15" s="186" t="s">
        <v>271</v>
      </c>
      <c r="AL15" s="110"/>
    </row>
    <row r="16" spans="2:38" s="110" customFormat="1" ht="99.75" customHeight="1" thickBot="1" x14ac:dyDescent="0.4">
      <c r="B16" s="236"/>
      <c r="C16" s="236"/>
      <c r="D16" s="236"/>
      <c r="E16" s="246"/>
      <c r="F16" s="246"/>
      <c r="G16" s="245"/>
      <c r="H16" s="244"/>
      <c r="I16" s="175" t="s">
        <v>625</v>
      </c>
      <c r="J16" s="175" t="s">
        <v>626</v>
      </c>
      <c r="K16" s="175" t="s">
        <v>631</v>
      </c>
      <c r="L16" s="177">
        <v>1</v>
      </c>
      <c r="M16" s="178">
        <v>0</v>
      </c>
      <c r="N16" s="177">
        <v>0</v>
      </c>
      <c r="O16" s="177">
        <f t="shared" ref="O16:O17" si="21">SUM(L16:N16)</f>
        <v>1</v>
      </c>
      <c r="P16" s="175" t="s">
        <v>632</v>
      </c>
      <c r="Q16" s="179">
        <v>8</v>
      </c>
      <c r="R16" s="175" t="s">
        <v>331</v>
      </c>
      <c r="S16" s="175" t="s">
        <v>634</v>
      </c>
      <c r="T16" s="175" t="s">
        <v>636</v>
      </c>
      <c r="U16" s="180">
        <v>2</v>
      </c>
      <c r="V16" s="180">
        <v>3</v>
      </c>
      <c r="W16" s="180">
        <f t="shared" si="14"/>
        <v>6</v>
      </c>
      <c r="X16" s="181" t="str">
        <f t="shared" si="15"/>
        <v>M</v>
      </c>
      <c r="Y16" s="182" t="str">
        <f t="shared" si="16"/>
        <v>Situación deficiente con exposición esporádica, o bien situación mejorable con exposición continuada o frecuente. Es posible que suceda el daño alguna vez.</v>
      </c>
      <c r="Z16" s="180">
        <v>10</v>
      </c>
      <c r="AA16" s="180">
        <f t="shared" si="17"/>
        <v>60</v>
      </c>
      <c r="AB16" s="183" t="str">
        <f t="shared" si="18"/>
        <v>III</v>
      </c>
      <c r="AC16" s="182" t="str">
        <f t="shared" si="19"/>
        <v>Mejorar si es posible. Sería conveniente justificar la intervención y su rentabilidad.</v>
      </c>
      <c r="AD16" s="184" t="str">
        <f t="shared" si="20"/>
        <v>Aceptable</v>
      </c>
      <c r="AE16" s="190" t="s">
        <v>342</v>
      </c>
      <c r="AF16" s="175" t="s">
        <v>34</v>
      </c>
      <c r="AG16" s="175" t="s">
        <v>34</v>
      </c>
      <c r="AH16" s="175" t="s">
        <v>34</v>
      </c>
      <c r="AI16" s="175" t="s">
        <v>338</v>
      </c>
      <c r="AJ16" s="175" t="s">
        <v>34</v>
      </c>
      <c r="AK16" s="186" t="s">
        <v>35</v>
      </c>
    </row>
    <row r="17" spans="2:38" s="110" customFormat="1" ht="99.75" customHeight="1" x14ac:dyDescent="0.35">
      <c r="B17" s="236"/>
      <c r="C17" s="236"/>
      <c r="D17" s="236"/>
      <c r="E17" s="246"/>
      <c r="F17" s="246"/>
      <c r="G17" s="245"/>
      <c r="H17" s="244"/>
      <c r="I17" s="175" t="s">
        <v>627</v>
      </c>
      <c r="J17" s="175" t="s">
        <v>628</v>
      </c>
      <c r="K17" s="175" t="s">
        <v>629</v>
      </c>
      <c r="L17" s="177">
        <v>1</v>
      </c>
      <c r="M17" s="178">
        <v>0</v>
      </c>
      <c r="N17" s="177">
        <v>0</v>
      </c>
      <c r="O17" s="177">
        <f t="shared" si="21"/>
        <v>1</v>
      </c>
      <c r="P17" s="175" t="s">
        <v>630</v>
      </c>
      <c r="Q17" s="179">
        <v>8</v>
      </c>
      <c r="R17" s="175" t="s">
        <v>331</v>
      </c>
      <c r="S17" s="175" t="s">
        <v>633</v>
      </c>
      <c r="T17" s="175" t="s">
        <v>635</v>
      </c>
      <c r="U17" s="180">
        <v>2</v>
      </c>
      <c r="V17" s="180">
        <v>3</v>
      </c>
      <c r="W17" s="180">
        <f t="shared" si="14"/>
        <v>6</v>
      </c>
      <c r="X17" s="181" t="str">
        <f t="shared" si="15"/>
        <v>M</v>
      </c>
      <c r="Y17" s="182" t="str">
        <f t="shared" si="16"/>
        <v>Situación deficiente con exposición esporádica, o bien situación mejorable con exposición continuada o frecuente. Es posible que suceda el daño alguna vez.</v>
      </c>
      <c r="Z17" s="180">
        <v>10</v>
      </c>
      <c r="AA17" s="180">
        <f t="shared" si="17"/>
        <v>60</v>
      </c>
      <c r="AB17" s="183" t="str">
        <f t="shared" si="18"/>
        <v>III</v>
      </c>
      <c r="AC17" s="182" t="str">
        <f t="shared" si="19"/>
        <v>Mejorar si es posible. Sería conveniente justificar la intervención y su rentabilidad.</v>
      </c>
      <c r="AD17" s="184" t="str">
        <f t="shared" si="20"/>
        <v>Aceptable</v>
      </c>
      <c r="AE17" s="190" t="s">
        <v>342</v>
      </c>
      <c r="AF17" s="175" t="s">
        <v>34</v>
      </c>
      <c r="AG17" s="175" t="s">
        <v>34</v>
      </c>
      <c r="AH17" s="175" t="s">
        <v>34</v>
      </c>
      <c r="AI17" s="175" t="s">
        <v>338</v>
      </c>
      <c r="AJ17" s="175" t="s">
        <v>34</v>
      </c>
      <c r="AK17" s="186" t="s">
        <v>618</v>
      </c>
    </row>
    <row r="18" spans="2:38" s="110" customFormat="1" ht="99.75" customHeight="1" x14ac:dyDescent="0.35">
      <c r="B18" s="236"/>
      <c r="C18" s="236"/>
      <c r="D18" s="236"/>
      <c r="E18" s="246"/>
      <c r="F18" s="246"/>
      <c r="G18" s="245"/>
      <c r="H18" s="244"/>
      <c r="I18" s="175" t="s">
        <v>612</v>
      </c>
      <c r="J18" s="175" t="s">
        <v>613</v>
      </c>
      <c r="K18" s="175" t="s">
        <v>614</v>
      </c>
      <c r="L18" s="177">
        <v>1</v>
      </c>
      <c r="M18" s="178">
        <v>0</v>
      </c>
      <c r="N18" s="177">
        <v>0</v>
      </c>
      <c r="O18" s="177">
        <f t="shared" ref="O18" si="22">SUM(L18:N18)</f>
        <v>1</v>
      </c>
      <c r="P18" s="175" t="s">
        <v>615</v>
      </c>
      <c r="Q18" s="179">
        <v>8</v>
      </c>
      <c r="R18" s="175" t="s">
        <v>331</v>
      </c>
      <c r="S18" s="175" t="s">
        <v>616</v>
      </c>
      <c r="T18" s="175" t="s">
        <v>617</v>
      </c>
      <c r="U18" s="180">
        <v>2</v>
      </c>
      <c r="V18" s="180">
        <v>1</v>
      </c>
      <c r="W18" s="180">
        <f t="shared" si="14"/>
        <v>2</v>
      </c>
      <c r="X18" s="181" t="str">
        <f t="shared" si="15"/>
        <v>B</v>
      </c>
      <c r="Y18" s="182" t="str">
        <f t="shared" si="16"/>
        <v>Situación mejorable con exposición ocasional o esporádica, o situación sin anomalía destacable con cualquier nivel de exposición. No es esperable que se materialice el riesgo, aunque puede ser concebible.</v>
      </c>
      <c r="Z18" s="180">
        <v>10</v>
      </c>
      <c r="AA18" s="180">
        <f t="shared" si="17"/>
        <v>20</v>
      </c>
      <c r="AB18" s="183" t="str">
        <f t="shared" si="18"/>
        <v>IV</v>
      </c>
      <c r="AC18" s="182" t="str">
        <f t="shared" si="19"/>
        <v>Mantener las medidas de control existentes, pero se deberían considerar soluciones o mejoras y se deben hacer comprobaciones periódicas para asegurar que el riesgo aún es tolerable.</v>
      </c>
      <c r="AD18" s="184" t="str">
        <f t="shared" si="20"/>
        <v>Aceptable</v>
      </c>
      <c r="AE18" s="175" t="s">
        <v>351</v>
      </c>
      <c r="AF18" s="175" t="s">
        <v>34</v>
      </c>
      <c r="AG18" s="175" t="s">
        <v>34</v>
      </c>
      <c r="AH18" s="175" t="s">
        <v>34</v>
      </c>
      <c r="AI18" s="175" t="s">
        <v>338</v>
      </c>
      <c r="AJ18" s="175" t="s">
        <v>34</v>
      </c>
      <c r="AK18" s="186" t="s">
        <v>618</v>
      </c>
    </row>
    <row r="19" spans="2:38" s="2" customFormat="1" ht="99.75" customHeight="1" x14ac:dyDescent="0.35">
      <c r="B19" s="236"/>
      <c r="C19" s="236"/>
      <c r="D19" s="236"/>
      <c r="E19" s="246"/>
      <c r="F19" s="246"/>
      <c r="G19" s="239"/>
      <c r="H19" s="244"/>
      <c r="I19" s="175" t="s">
        <v>62</v>
      </c>
      <c r="J19" s="175" t="s">
        <v>332</v>
      </c>
      <c r="K19" s="175" t="s">
        <v>327</v>
      </c>
      <c r="L19" s="191">
        <v>1</v>
      </c>
      <c r="M19" s="192">
        <v>0</v>
      </c>
      <c r="N19" s="193">
        <v>0</v>
      </c>
      <c r="O19" s="193">
        <f t="shared" si="0"/>
        <v>1</v>
      </c>
      <c r="P19" s="175" t="s">
        <v>337</v>
      </c>
      <c r="Q19" s="175">
        <v>8</v>
      </c>
      <c r="R19" s="175" t="s">
        <v>331</v>
      </c>
      <c r="S19" s="175" t="s">
        <v>329</v>
      </c>
      <c r="T19" s="175" t="s">
        <v>443</v>
      </c>
      <c r="U19" s="180">
        <v>2</v>
      </c>
      <c r="V19" s="180">
        <v>4</v>
      </c>
      <c r="W19" s="180">
        <f t="shared" si="1"/>
        <v>8</v>
      </c>
      <c r="X19" s="181" t="str">
        <f t="shared" si="15"/>
        <v>M</v>
      </c>
      <c r="Y19" s="182" t="str">
        <f t="shared" si="3"/>
        <v>Situación deficiente con exposición esporádica, o bien situación mejorable con exposición continuada o frecuente. Es posible que suceda el daño alguna vez.</v>
      </c>
      <c r="Z19" s="180">
        <v>25</v>
      </c>
      <c r="AA19" s="180">
        <f t="shared" si="4"/>
        <v>200</v>
      </c>
      <c r="AB19" s="183" t="str">
        <f t="shared" si="10"/>
        <v>II</v>
      </c>
      <c r="AC19" s="182" t="str">
        <f t="shared" si="11"/>
        <v>Corregir y adoptar medidas de control de inmediato. Sin embargo suspenda actividades si el nivel de riesgo está por encima o igual de 360.</v>
      </c>
      <c r="AD19" s="184" t="str">
        <f t="shared" si="12"/>
        <v>No aceptable o aceptable con control específico</v>
      </c>
      <c r="AE19" s="175" t="s">
        <v>351</v>
      </c>
      <c r="AF19" s="175" t="s">
        <v>34</v>
      </c>
      <c r="AG19" s="175" t="s">
        <v>34</v>
      </c>
      <c r="AH19" s="175" t="s">
        <v>34</v>
      </c>
      <c r="AI19" s="175" t="s">
        <v>338</v>
      </c>
      <c r="AJ19" s="175" t="s">
        <v>202</v>
      </c>
      <c r="AK19" s="188" t="s">
        <v>271</v>
      </c>
      <c r="AL19" s="110"/>
    </row>
    <row r="20" spans="2:38" s="2" customFormat="1" ht="99.75" customHeight="1" x14ac:dyDescent="0.35">
      <c r="B20" s="236"/>
      <c r="C20" s="236"/>
      <c r="D20" s="236"/>
      <c r="E20" s="246"/>
      <c r="F20" s="246"/>
      <c r="G20" s="33" t="s">
        <v>42</v>
      </c>
      <c r="H20" s="242" t="s">
        <v>50</v>
      </c>
      <c r="I20" s="187" t="s">
        <v>310</v>
      </c>
      <c r="J20" s="187" t="s">
        <v>311</v>
      </c>
      <c r="K20" s="187" t="s">
        <v>314</v>
      </c>
      <c r="L20" s="194">
        <v>1</v>
      </c>
      <c r="M20" s="179">
        <v>0</v>
      </c>
      <c r="N20" s="195">
        <v>0</v>
      </c>
      <c r="O20" s="195">
        <f t="shared" si="0"/>
        <v>1</v>
      </c>
      <c r="P20" s="196" t="s">
        <v>317</v>
      </c>
      <c r="Q20" s="179">
        <v>8</v>
      </c>
      <c r="R20" s="196" t="s">
        <v>319</v>
      </c>
      <c r="S20" s="196" t="s">
        <v>438</v>
      </c>
      <c r="T20" s="196" t="s">
        <v>321</v>
      </c>
      <c r="U20" s="180">
        <v>2</v>
      </c>
      <c r="V20" s="180">
        <v>4</v>
      </c>
      <c r="W20" s="180">
        <f t="shared" si="1"/>
        <v>8</v>
      </c>
      <c r="X20" s="181" t="str">
        <f t="shared" si="2"/>
        <v>M</v>
      </c>
      <c r="Y20" s="182" t="str">
        <f t="shared" si="3"/>
        <v>Situación deficiente con exposición esporádica, o bien situación mejorable con exposición continuada o frecuente. Es posible que suceda el daño alguna vez.</v>
      </c>
      <c r="Z20" s="180">
        <v>25</v>
      </c>
      <c r="AA20" s="180">
        <f t="shared" si="4"/>
        <v>200</v>
      </c>
      <c r="AB20" s="183" t="str">
        <f t="shared" si="10"/>
        <v>II</v>
      </c>
      <c r="AC20" s="182" t="str">
        <f t="shared" si="11"/>
        <v>Corregir y adoptar medidas de control de inmediato. Sin embargo suspenda actividades si el nivel de riesgo está por encima o igual de 360.</v>
      </c>
      <c r="AD20" s="184" t="str">
        <f t="shared" si="12"/>
        <v>No aceptable o aceptable con control específico</v>
      </c>
      <c r="AE20" s="182" t="s">
        <v>545</v>
      </c>
      <c r="AF20" s="175" t="s">
        <v>34</v>
      </c>
      <c r="AG20" s="175" t="s">
        <v>34</v>
      </c>
      <c r="AH20" s="187" t="s">
        <v>325</v>
      </c>
      <c r="AI20" s="187" t="s">
        <v>326</v>
      </c>
      <c r="AJ20" s="179" t="s">
        <v>34</v>
      </c>
      <c r="AK20" s="186" t="s">
        <v>35</v>
      </c>
      <c r="AL20" s="110"/>
    </row>
    <row r="21" spans="2:38" s="110" customFormat="1" ht="99.75" customHeight="1" x14ac:dyDescent="0.35">
      <c r="B21" s="236"/>
      <c r="C21" s="236"/>
      <c r="D21" s="236"/>
      <c r="E21" s="246"/>
      <c r="F21" s="246"/>
      <c r="G21" s="123" t="s">
        <v>33</v>
      </c>
      <c r="H21" s="242"/>
      <c r="I21" s="187" t="s">
        <v>531</v>
      </c>
      <c r="J21" s="187" t="s">
        <v>532</v>
      </c>
      <c r="K21" s="187" t="s">
        <v>533</v>
      </c>
      <c r="L21" s="194">
        <v>1</v>
      </c>
      <c r="M21" s="179">
        <v>0</v>
      </c>
      <c r="N21" s="195">
        <v>0</v>
      </c>
      <c r="O21" s="195">
        <f t="shared" ref="O21" si="23">SUM(L21:N21)</f>
        <v>1</v>
      </c>
      <c r="P21" s="196" t="s">
        <v>534</v>
      </c>
      <c r="Q21" s="179">
        <v>8</v>
      </c>
      <c r="R21" s="196" t="s">
        <v>535</v>
      </c>
      <c r="S21" s="196" t="s">
        <v>536</v>
      </c>
      <c r="T21" s="196" t="s">
        <v>537</v>
      </c>
      <c r="U21" s="180">
        <v>2</v>
      </c>
      <c r="V21" s="180">
        <v>4</v>
      </c>
      <c r="W21" s="180">
        <f t="shared" ref="W21" si="24">V21*U21</f>
        <v>8</v>
      </c>
      <c r="X21" s="181" t="str">
        <f t="shared" ref="X21" si="25">+IF(AND(U21*V21&gt;=24,U21*V21&lt;=40),"MA",IF(AND(U21*V21&gt;=10,U21*V21&lt;=20),"A",IF(AND(U21*V21&gt;=6,U21*V21&lt;=8),"M",IF(AND(U21*V21&gt;=0,U21*V21&lt;=4),"B",""))))</f>
        <v>M</v>
      </c>
      <c r="Y21" s="182" t="str">
        <f t="shared" ref="Y21" si="26">+IF(X21="MA","Situación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180">
        <v>10</v>
      </c>
      <c r="AA21" s="180">
        <f t="shared" ref="AA21" si="27">W21*Z21</f>
        <v>80</v>
      </c>
      <c r="AB21" s="183" t="str">
        <f t="shared" ref="AB21" si="28">+IF(AND(U21*V21*Z21&gt;=600,U21*V21*Z21&lt;=4000),"I",IF(AND(U21*V21*Z21&gt;=150,U21*V21*Z21&lt;=500),"II",IF(AND(U21*V21*Z21&gt;=40,U21*V21*Z21&lt;=120),"III",IF(AND(U21*V21*Z21&gt;=0,U21*V21*Z21&lt;=20),"IV",""))))</f>
        <v>III</v>
      </c>
      <c r="AC21" s="182" t="str">
        <f t="shared" ref="AC21" si="29">+IF(AB21="I","Situación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84" t="str">
        <f t="shared" ref="AD21" si="30">+IF(AB21="I","No aceptable",IF(AB21="II","No aceptable o aceptable con control específico",IF(AB21="III","Aceptable",IF(AB21="IV","Aceptable",""))))</f>
        <v>Aceptable</v>
      </c>
      <c r="AE21" s="182" t="s">
        <v>545</v>
      </c>
      <c r="AF21" s="175" t="s">
        <v>34</v>
      </c>
      <c r="AG21" s="175" t="s">
        <v>34</v>
      </c>
      <c r="AH21" s="187"/>
      <c r="AI21" s="187" t="s">
        <v>538</v>
      </c>
      <c r="AJ21" s="179" t="s">
        <v>34</v>
      </c>
      <c r="AK21" s="186" t="s">
        <v>35</v>
      </c>
    </row>
    <row r="22" spans="2:38" s="2" customFormat="1" ht="99.75" customHeight="1" x14ac:dyDescent="0.35">
      <c r="B22" s="236"/>
      <c r="C22" s="236"/>
      <c r="D22" s="236"/>
      <c r="E22" s="246"/>
      <c r="F22" s="246"/>
      <c r="G22" s="33" t="s">
        <v>42</v>
      </c>
      <c r="H22" s="242"/>
      <c r="I22" s="187" t="s">
        <v>313</v>
      </c>
      <c r="J22" s="187" t="s">
        <v>312</v>
      </c>
      <c r="K22" s="187" t="s">
        <v>315</v>
      </c>
      <c r="L22" s="195">
        <v>1</v>
      </c>
      <c r="M22" s="179">
        <v>0</v>
      </c>
      <c r="N22" s="195">
        <v>0</v>
      </c>
      <c r="O22" s="195">
        <f t="shared" si="0"/>
        <v>1</v>
      </c>
      <c r="P22" s="196" t="s">
        <v>318</v>
      </c>
      <c r="Q22" s="179">
        <v>8</v>
      </c>
      <c r="R22" s="196" t="s">
        <v>322</v>
      </c>
      <c r="S22" s="196" t="s">
        <v>323</v>
      </c>
      <c r="T22" s="196" t="s">
        <v>324</v>
      </c>
      <c r="U22" s="180">
        <v>2</v>
      </c>
      <c r="V22" s="180">
        <v>4</v>
      </c>
      <c r="W22" s="180">
        <f t="shared" si="1"/>
        <v>8</v>
      </c>
      <c r="X22" s="181" t="str">
        <f t="shared" si="2"/>
        <v>M</v>
      </c>
      <c r="Y22" s="182" t="str">
        <f t="shared" si="3"/>
        <v>Situación deficiente con exposición esporádica, o bien situación mejorable con exposición continuada o frecuente. Es posible que suceda el daño alguna vez.</v>
      </c>
      <c r="Z22" s="180">
        <v>25</v>
      </c>
      <c r="AA22" s="180">
        <f t="shared" si="4"/>
        <v>200</v>
      </c>
      <c r="AB22" s="183" t="str">
        <f t="shared" si="10"/>
        <v>II</v>
      </c>
      <c r="AC22" s="182" t="str">
        <f t="shared" si="11"/>
        <v>Corregir y adoptar medidas de control de inmediato. Sin embargo suspenda actividades si el nivel de riesgo está por encima o igual de 360.</v>
      </c>
      <c r="AD22" s="184" t="str">
        <f t="shared" si="12"/>
        <v>No aceptable o aceptable con control específico</v>
      </c>
      <c r="AE22" s="182" t="s">
        <v>545</v>
      </c>
      <c r="AF22" s="175" t="s">
        <v>34</v>
      </c>
      <c r="AG22" s="175" t="s">
        <v>34</v>
      </c>
      <c r="AH22" s="187" t="s">
        <v>325</v>
      </c>
      <c r="AI22" s="187" t="s">
        <v>326</v>
      </c>
      <c r="AJ22" s="179" t="s">
        <v>34</v>
      </c>
      <c r="AK22" s="186" t="s">
        <v>35</v>
      </c>
      <c r="AL22" s="110"/>
    </row>
    <row r="23" spans="2:38" s="2" customFormat="1" ht="292.5" x14ac:dyDescent="0.35">
      <c r="B23" s="236"/>
      <c r="C23" s="236"/>
      <c r="D23" s="236"/>
      <c r="E23" s="246"/>
      <c r="F23" s="246"/>
      <c r="G23" s="238" t="s">
        <v>101</v>
      </c>
      <c r="H23" s="240" t="s">
        <v>304</v>
      </c>
      <c r="I23" s="247" t="s">
        <v>521</v>
      </c>
      <c r="J23" s="187" t="s">
        <v>509</v>
      </c>
      <c r="K23" s="187" t="s">
        <v>510</v>
      </c>
      <c r="L23" s="193">
        <v>1</v>
      </c>
      <c r="M23" s="192">
        <v>0</v>
      </c>
      <c r="N23" s="193">
        <v>0</v>
      </c>
      <c r="O23" s="193">
        <f t="shared" si="0"/>
        <v>1</v>
      </c>
      <c r="P23" s="187" t="s">
        <v>511</v>
      </c>
      <c r="Q23" s="175">
        <v>8</v>
      </c>
      <c r="R23" s="187" t="s">
        <v>512</v>
      </c>
      <c r="S23" s="187" t="s">
        <v>513</v>
      </c>
      <c r="T23" s="187" t="s">
        <v>514</v>
      </c>
      <c r="U23" s="180">
        <v>2</v>
      </c>
      <c r="V23" s="180">
        <v>3</v>
      </c>
      <c r="W23" s="180">
        <f t="shared" si="1"/>
        <v>6</v>
      </c>
      <c r="X23" s="181" t="str">
        <f t="shared" si="2"/>
        <v>M</v>
      </c>
      <c r="Y23" s="182" t="str">
        <f t="shared" si="3"/>
        <v>Situación deficiente con exposición esporádica, o bien situación mejorable con exposición continuada o frecuente. Es posible que suceda el daño alguna vez.</v>
      </c>
      <c r="Z23" s="180">
        <v>60</v>
      </c>
      <c r="AA23" s="180">
        <f t="shared" si="4"/>
        <v>360</v>
      </c>
      <c r="AB23" s="183" t="str">
        <f t="shared" si="10"/>
        <v>II</v>
      </c>
      <c r="AC23" s="182" t="str">
        <f t="shared" si="11"/>
        <v>Corregir y adoptar medidas de control de inmediato. Sin embargo suspenda actividades si el nivel de riesgo está por encima o igual de 360.</v>
      </c>
      <c r="AD23" s="184" t="str">
        <f t="shared" si="12"/>
        <v>No aceptable o aceptable con control específico</v>
      </c>
      <c r="AE23" s="350" t="s">
        <v>655</v>
      </c>
      <c r="AF23" s="175" t="s">
        <v>34</v>
      </c>
      <c r="AG23" s="175" t="s">
        <v>34</v>
      </c>
      <c r="AH23" s="180" t="s">
        <v>507</v>
      </c>
      <c r="AI23" s="197" t="s">
        <v>508</v>
      </c>
      <c r="AJ23" s="175" t="s">
        <v>506</v>
      </c>
      <c r="AK23" s="188" t="s">
        <v>271</v>
      </c>
      <c r="AL23" s="110"/>
    </row>
    <row r="24" spans="2:38" s="2" customFormat="1" ht="99.75" customHeight="1" x14ac:dyDescent="0.35">
      <c r="B24" s="236"/>
      <c r="C24" s="236"/>
      <c r="D24" s="236"/>
      <c r="E24" s="246"/>
      <c r="F24" s="246"/>
      <c r="G24" s="239"/>
      <c r="H24" s="241"/>
      <c r="I24" s="248"/>
      <c r="J24" s="187" t="s">
        <v>516</v>
      </c>
      <c r="K24" s="187" t="s">
        <v>517</v>
      </c>
      <c r="L24" s="177">
        <v>1</v>
      </c>
      <c r="M24" s="178">
        <v>0</v>
      </c>
      <c r="N24" s="177">
        <v>0</v>
      </c>
      <c r="O24" s="177">
        <f t="shared" si="0"/>
        <v>1</v>
      </c>
      <c r="P24" s="187" t="s">
        <v>515</v>
      </c>
      <c r="Q24" s="179">
        <v>1</v>
      </c>
      <c r="R24" s="187" t="s">
        <v>33</v>
      </c>
      <c r="S24" s="187" t="s">
        <v>33</v>
      </c>
      <c r="T24" s="187" t="s">
        <v>518</v>
      </c>
      <c r="U24" s="180">
        <v>2</v>
      </c>
      <c r="V24" s="180">
        <v>2</v>
      </c>
      <c r="W24" s="180">
        <f t="shared" si="1"/>
        <v>4</v>
      </c>
      <c r="X24" s="181" t="str">
        <f t="shared" si="2"/>
        <v>B</v>
      </c>
      <c r="Y24" s="182" t="str">
        <f t="shared" si="3"/>
        <v>Situación mejorable con exposición ocasional o esporádica, o situación sin anomalía destacable con cualquier nivel de exposición. No es esperable que se materialice el riesgo, aunque puede ser concebible.</v>
      </c>
      <c r="Z24" s="180">
        <v>25</v>
      </c>
      <c r="AA24" s="180">
        <f t="shared" si="4"/>
        <v>100</v>
      </c>
      <c r="AB24" s="183" t="str">
        <f t="shared" si="10"/>
        <v>III</v>
      </c>
      <c r="AC24" s="182" t="str">
        <f t="shared" si="11"/>
        <v>Mejorar si es posible. Sería conveniente justificar la intervención y su rentabilidad.</v>
      </c>
      <c r="AD24" s="184" t="str">
        <f t="shared" si="12"/>
        <v>Aceptable</v>
      </c>
      <c r="AE24" s="182" t="s">
        <v>119</v>
      </c>
      <c r="AF24" s="188" t="s">
        <v>519</v>
      </c>
      <c r="AG24" s="175" t="s">
        <v>34</v>
      </c>
      <c r="AH24" s="175" t="s">
        <v>34</v>
      </c>
      <c r="AI24" s="197" t="s">
        <v>520</v>
      </c>
      <c r="AJ24" s="186" t="s">
        <v>212</v>
      </c>
      <c r="AK24" s="186" t="s">
        <v>35</v>
      </c>
      <c r="AL24" s="110"/>
    </row>
    <row r="25" spans="2:38" s="2" customFormat="1" ht="99.75" customHeight="1" x14ac:dyDescent="0.35">
      <c r="B25" s="236"/>
      <c r="C25" s="236"/>
      <c r="D25" s="236"/>
      <c r="E25" s="246"/>
      <c r="F25" s="246"/>
      <c r="G25" s="33" t="s">
        <v>33</v>
      </c>
      <c r="H25" s="240" t="s">
        <v>45</v>
      </c>
      <c r="I25" s="187" t="s">
        <v>99</v>
      </c>
      <c r="J25" s="187" t="s">
        <v>422</v>
      </c>
      <c r="K25" s="187" t="s">
        <v>400</v>
      </c>
      <c r="L25" s="177">
        <v>1</v>
      </c>
      <c r="M25" s="178">
        <v>0</v>
      </c>
      <c r="N25" s="177">
        <v>0</v>
      </c>
      <c r="O25" s="177">
        <f t="shared" si="0"/>
        <v>1</v>
      </c>
      <c r="P25" s="187" t="s">
        <v>423</v>
      </c>
      <c r="Q25" s="179">
        <v>8</v>
      </c>
      <c r="R25" s="187" t="s">
        <v>202</v>
      </c>
      <c r="S25" s="175" t="s">
        <v>439</v>
      </c>
      <c r="T25" s="175" t="s">
        <v>446</v>
      </c>
      <c r="U25" s="198">
        <v>2</v>
      </c>
      <c r="V25" s="180">
        <v>2</v>
      </c>
      <c r="W25" s="180">
        <f t="shared" si="1"/>
        <v>4</v>
      </c>
      <c r="X25" s="181" t="str">
        <f t="shared" si="2"/>
        <v>B</v>
      </c>
      <c r="Y25" s="182" t="str">
        <f t="shared" si="3"/>
        <v>Situación mejorable con exposición ocasional o esporádica, o situación sin anomalía destacable con cualquier nivel de exposición. No es esperable que se materialice el riesgo, aunque puede ser concebible.</v>
      </c>
      <c r="Z25" s="180">
        <v>10</v>
      </c>
      <c r="AA25" s="180">
        <f t="shared" si="4"/>
        <v>40</v>
      </c>
      <c r="AB25" s="183" t="str">
        <f t="shared" si="10"/>
        <v>III</v>
      </c>
      <c r="AC25" s="182" t="str">
        <f t="shared" si="11"/>
        <v>Mejorar si es posible. Sería conveniente justificar la intervención y su rentabilidad.</v>
      </c>
      <c r="AD25" s="184" t="str">
        <f t="shared" si="12"/>
        <v>Aceptable</v>
      </c>
      <c r="AE25" s="182" t="s">
        <v>67</v>
      </c>
      <c r="AF25" s="179" t="s">
        <v>34</v>
      </c>
      <c r="AG25" s="179" t="s">
        <v>34</v>
      </c>
      <c r="AH25" s="187" t="s">
        <v>190</v>
      </c>
      <c r="AI25" s="187" t="s">
        <v>447</v>
      </c>
      <c r="AJ25" s="187" t="s">
        <v>302</v>
      </c>
      <c r="AK25" s="186" t="s">
        <v>35</v>
      </c>
      <c r="AL25" s="110"/>
    </row>
    <row r="26" spans="2:38" s="2" customFormat="1" ht="99.75" customHeight="1" x14ac:dyDescent="0.35">
      <c r="B26" s="236"/>
      <c r="C26" s="236"/>
      <c r="D26" s="236"/>
      <c r="E26" s="246"/>
      <c r="F26" s="246"/>
      <c r="G26" s="33" t="s">
        <v>42</v>
      </c>
      <c r="H26" s="244"/>
      <c r="I26" s="187" t="s">
        <v>65</v>
      </c>
      <c r="J26" s="187" t="s">
        <v>416</v>
      </c>
      <c r="K26" s="187" t="s">
        <v>400</v>
      </c>
      <c r="L26" s="177">
        <v>1</v>
      </c>
      <c r="M26" s="178">
        <v>0</v>
      </c>
      <c r="N26" s="177">
        <v>0</v>
      </c>
      <c r="O26" s="177">
        <f t="shared" si="0"/>
        <v>1</v>
      </c>
      <c r="P26" s="187" t="s">
        <v>417</v>
      </c>
      <c r="Q26" s="179">
        <v>1</v>
      </c>
      <c r="R26" s="187" t="s">
        <v>419</v>
      </c>
      <c r="S26" s="187" t="s">
        <v>644</v>
      </c>
      <c r="T26" s="175" t="s">
        <v>445</v>
      </c>
      <c r="U26" s="180">
        <v>2</v>
      </c>
      <c r="V26" s="180">
        <v>2</v>
      </c>
      <c r="W26" s="180">
        <f t="shared" si="1"/>
        <v>4</v>
      </c>
      <c r="X26" s="181" t="str">
        <f t="shared" si="2"/>
        <v>B</v>
      </c>
      <c r="Y26" s="182" t="str">
        <f t="shared" si="3"/>
        <v>Situación mejorable con exposición ocasional o esporádica, o situación sin anomalía destacable con cualquier nivel de exposición. No es esperable que se materialice el riesgo, aunque puede ser concebible.</v>
      </c>
      <c r="Z26" s="180">
        <v>10</v>
      </c>
      <c r="AA26" s="180">
        <f t="shared" si="4"/>
        <v>40</v>
      </c>
      <c r="AB26" s="183" t="str">
        <f t="shared" si="10"/>
        <v>III</v>
      </c>
      <c r="AC26" s="182" t="str">
        <f t="shared" si="11"/>
        <v>Mejorar si es posible. Sería conveniente justificar la intervención y su rentabilidad.</v>
      </c>
      <c r="AD26" s="184" t="str">
        <f t="shared" si="12"/>
        <v>Aceptable</v>
      </c>
      <c r="AE26" s="182" t="s">
        <v>128</v>
      </c>
      <c r="AF26" s="182" t="s">
        <v>34</v>
      </c>
      <c r="AG26" s="184" t="s">
        <v>202</v>
      </c>
      <c r="AH26" s="187" t="s">
        <v>420</v>
      </c>
      <c r="AI26" s="187" t="s">
        <v>421</v>
      </c>
      <c r="AJ26" s="179" t="s">
        <v>34</v>
      </c>
      <c r="AK26" s="186" t="s">
        <v>35</v>
      </c>
      <c r="AL26" s="110"/>
    </row>
    <row r="27" spans="2:38" s="2" customFormat="1" ht="99.75" customHeight="1" x14ac:dyDescent="0.35">
      <c r="B27" s="236"/>
      <c r="C27" s="236"/>
      <c r="D27" s="236"/>
      <c r="E27" s="246"/>
      <c r="F27" s="246"/>
      <c r="G27" s="33" t="s">
        <v>42</v>
      </c>
      <c r="H27" s="244"/>
      <c r="I27" s="187" t="s">
        <v>65</v>
      </c>
      <c r="J27" s="187" t="s">
        <v>418</v>
      </c>
      <c r="K27" s="187" t="s">
        <v>66</v>
      </c>
      <c r="L27" s="177">
        <v>1</v>
      </c>
      <c r="M27" s="178">
        <v>0</v>
      </c>
      <c r="N27" s="177">
        <v>0</v>
      </c>
      <c r="O27" s="177">
        <f t="shared" si="0"/>
        <v>1</v>
      </c>
      <c r="P27" s="187" t="s">
        <v>412</v>
      </c>
      <c r="Q27" s="179">
        <v>8</v>
      </c>
      <c r="R27" s="175" t="s">
        <v>202</v>
      </c>
      <c r="S27" s="187" t="s">
        <v>413</v>
      </c>
      <c r="T27" s="175" t="s">
        <v>449</v>
      </c>
      <c r="U27" s="180">
        <v>2</v>
      </c>
      <c r="V27" s="180">
        <v>3</v>
      </c>
      <c r="W27" s="180">
        <f t="shared" si="1"/>
        <v>6</v>
      </c>
      <c r="X27" s="181" t="str">
        <f t="shared" si="2"/>
        <v>M</v>
      </c>
      <c r="Y27" s="182" t="str">
        <f t="shared" si="3"/>
        <v>Situación deficiente con exposición esporádica, o bien situación mejorable con exposición continuada o frecuente. Es posible que suceda el daño alguna vez.</v>
      </c>
      <c r="Z27" s="180">
        <v>10</v>
      </c>
      <c r="AA27" s="180">
        <f t="shared" si="4"/>
        <v>60</v>
      </c>
      <c r="AB27" s="183" t="str">
        <f t="shared" si="10"/>
        <v>III</v>
      </c>
      <c r="AC27" s="182" t="str">
        <f t="shared" si="11"/>
        <v>Mejorar si es posible. Sería conveniente justificar la intervención y su rentabilidad.</v>
      </c>
      <c r="AD27" s="184" t="str">
        <f t="shared" si="12"/>
        <v>Aceptable</v>
      </c>
      <c r="AE27" s="182" t="s">
        <v>67</v>
      </c>
      <c r="AF27" s="179" t="s">
        <v>34</v>
      </c>
      <c r="AG27" s="179" t="s">
        <v>34</v>
      </c>
      <c r="AH27" s="187" t="s">
        <v>414</v>
      </c>
      <c r="AI27" s="187" t="s">
        <v>415</v>
      </c>
      <c r="AJ27" s="179" t="s">
        <v>34</v>
      </c>
      <c r="AK27" s="186" t="s">
        <v>35</v>
      </c>
      <c r="AL27" s="110"/>
    </row>
    <row r="28" spans="2:38" s="2" customFormat="1" ht="99.75" customHeight="1" x14ac:dyDescent="0.35">
      <c r="B28" s="236"/>
      <c r="C28" s="236"/>
      <c r="D28" s="236"/>
      <c r="E28" s="246"/>
      <c r="F28" s="246"/>
      <c r="G28" s="33" t="s">
        <v>33</v>
      </c>
      <c r="H28" s="244"/>
      <c r="I28" s="187" t="s">
        <v>48</v>
      </c>
      <c r="J28" s="187" t="s">
        <v>409</v>
      </c>
      <c r="K28" s="187" t="s">
        <v>400</v>
      </c>
      <c r="L28" s="177">
        <v>1</v>
      </c>
      <c r="M28" s="178">
        <v>0</v>
      </c>
      <c r="N28" s="177">
        <v>0</v>
      </c>
      <c r="O28" s="177">
        <f t="shared" si="0"/>
        <v>1</v>
      </c>
      <c r="P28" s="187" t="s">
        <v>417</v>
      </c>
      <c r="Q28" s="179">
        <v>1</v>
      </c>
      <c r="R28" s="187" t="s">
        <v>202</v>
      </c>
      <c r="S28" s="175" t="s">
        <v>440</v>
      </c>
      <c r="T28" s="187" t="s">
        <v>450</v>
      </c>
      <c r="U28" s="180">
        <v>2</v>
      </c>
      <c r="V28" s="180">
        <v>2</v>
      </c>
      <c r="W28" s="180">
        <f t="shared" si="1"/>
        <v>4</v>
      </c>
      <c r="X28" s="181" t="str">
        <f t="shared" si="2"/>
        <v>B</v>
      </c>
      <c r="Y28" s="182" t="str">
        <f t="shared" si="3"/>
        <v>Situación mejorable con exposición ocasional o esporádica, o situación sin anomalía destacable con cualquier nivel de exposición. No es esperable que se materialice el riesgo, aunque puede ser concebible.</v>
      </c>
      <c r="Z28" s="180">
        <v>25</v>
      </c>
      <c r="AA28" s="180">
        <f t="shared" si="4"/>
        <v>100</v>
      </c>
      <c r="AB28" s="183" t="str">
        <f t="shared" si="10"/>
        <v>III</v>
      </c>
      <c r="AC28" s="182" t="str">
        <f t="shared" si="11"/>
        <v>Mejorar si es posible. Sería conveniente justificar la intervención y su rentabilidad.</v>
      </c>
      <c r="AD28" s="184" t="str">
        <f t="shared" si="12"/>
        <v>Aceptable</v>
      </c>
      <c r="AE28" s="182" t="s">
        <v>620</v>
      </c>
      <c r="AF28" s="175" t="s">
        <v>34</v>
      </c>
      <c r="AG28" s="175" t="s">
        <v>34</v>
      </c>
      <c r="AH28" s="187" t="s">
        <v>69</v>
      </c>
      <c r="AI28" s="187" t="s">
        <v>411</v>
      </c>
      <c r="AJ28" s="175" t="s">
        <v>34</v>
      </c>
      <c r="AK28" s="186" t="s">
        <v>35</v>
      </c>
      <c r="AL28" s="110"/>
    </row>
    <row r="29" spans="2:38" s="2" customFormat="1" ht="99.75" customHeight="1" x14ac:dyDescent="0.35">
      <c r="B29" s="236"/>
      <c r="C29" s="236"/>
      <c r="D29" s="236"/>
      <c r="E29" s="246"/>
      <c r="F29" s="246"/>
      <c r="G29" s="33" t="s">
        <v>33</v>
      </c>
      <c r="H29" s="241"/>
      <c r="I29" s="187" t="s">
        <v>274</v>
      </c>
      <c r="J29" s="187" t="s">
        <v>441</v>
      </c>
      <c r="K29" s="187" t="s">
        <v>405</v>
      </c>
      <c r="L29" s="177">
        <v>1</v>
      </c>
      <c r="M29" s="178">
        <v>0</v>
      </c>
      <c r="N29" s="177">
        <v>0</v>
      </c>
      <c r="O29" s="177">
        <f t="shared" si="0"/>
        <v>1</v>
      </c>
      <c r="P29" s="187" t="s">
        <v>406</v>
      </c>
      <c r="Q29" s="179">
        <v>2</v>
      </c>
      <c r="R29" s="175" t="s">
        <v>451</v>
      </c>
      <c r="S29" s="187" t="s">
        <v>452</v>
      </c>
      <c r="T29" s="175" t="s">
        <v>454</v>
      </c>
      <c r="U29" s="180">
        <v>6</v>
      </c>
      <c r="V29" s="180">
        <v>2</v>
      </c>
      <c r="W29" s="180">
        <f t="shared" si="1"/>
        <v>12</v>
      </c>
      <c r="X29" s="181" t="str">
        <f t="shared" si="2"/>
        <v>A</v>
      </c>
      <c r="Y29" s="182" t="str">
        <f t="shared" si="3"/>
        <v>Situación deficiente con exposición frecuente u ocasional, o bien situación muy deficiente con exposición ocasional o esporádica. La materialización de Riesgo es posible que suceda varias veces en la vida laboral</v>
      </c>
      <c r="Z29" s="180">
        <v>25</v>
      </c>
      <c r="AA29" s="180">
        <f t="shared" si="4"/>
        <v>300</v>
      </c>
      <c r="AB29" s="183" t="str">
        <f t="shared" si="10"/>
        <v>II</v>
      </c>
      <c r="AC29" s="182" t="str">
        <f t="shared" si="11"/>
        <v>Corregir y adoptar medidas de control de inmediato. Sin embargo suspenda actividades si el nivel de riesgo está por encima o igual de 360.</v>
      </c>
      <c r="AD29" s="184" t="str">
        <f t="shared" si="12"/>
        <v>No aceptable o aceptable con control específico</v>
      </c>
      <c r="AE29" s="184" t="s">
        <v>34</v>
      </c>
      <c r="AF29" s="175" t="s">
        <v>34</v>
      </c>
      <c r="AG29" s="175" t="s">
        <v>34</v>
      </c>
      <c r="AH29" s="187" t="s">
        <v>408</v>
      </c>
      <c r="AI29" s="185" t="s">
        <v>206</v>
      </c>
      <c r="AJ29" s="175" t="s">
        <v>34</v>
      </c>
      <c r="AK29" s="186" t="s">
        <v>35</v>
      </c>
      <c r="AL29" s="110"/>
    </row>
    <row r="30" spans="2:38" s="2" customFormat="1" ht="99.75" customHeight="1" x14ac:dyDescent="0.35">
      <c r="B30" s="236"/>
      <c r="C30" s="236"/>
      <c r="D30" s="236"/>
      <c r="E30" s="246"/>
      <c r="F30" s="246"/>
      <c r="G30" s="104" t="s">
        <v>33</v>
      </c>
      <c r="H30" s="187" t="s">
        <v>72</v>
      </c>
      <c r="I30" s="187" t="s">
        <v>398</v>
      </c>
      <c r="J30" s="187" t="s">
        <v>399</v>
      </c>
      <c r="K30" s="187" t="s">
        <v>400</v>
      </c>
      <c r="L30" s="177">
        <v>1</v>
      </c>
      <c r="M30" s="178">
        <v>0</v>
      </c>
      <c r="N30" s="177">
        <v>0</v>
      </c>
      <c r="O30" s="177">
        <f t="shared" si="0"/>
        <v>1</v>
      </c>
      <c r="P30" s="187" t="s">
        <v>401</v>
      </c>
      <c r="Q30" s="179">
        <v>8</v>
      </c>
      <c r="R30" s="187" t="s">
        <v>402</v>
      </c>
      <c r="S30" s="187" t="s">
        <v>403</v>
      </c>
      <c r="T30" s="175" t="s">
        <v>469</v>
      </c>
      <c r="U30" s="180">
        <v>2</v>
      </c>
      <c r="V30" s="180">
        <v>1</v>
      </c>
      <c r="W30" s="180">
        <f t="shared" si="1"/>
        <v>2</v>
      </c>
      <c r="X30" s="181" t="str">
        <f t="shared" si="2"/>
        <v>B</v>
      </c>
      <c r="Y30" s="182" t="str">
        <f t="shared" si="3"/>
        <v>Situación mejorable con exposición ocasional o esporádica, o situación sin anomalía destacable con cualquier nivel de exposición. No es esperable que se materialice el riesgo, aunque puede ser concebible.</v>
      </c>
      <c r="Z30" s="180">
        <v>10</v>
      </c>
      <c r="AA30" s="180">
        <f t="shared" si="4"/>
        <v>20</v>
      </c>
      <c r="AB30" s="183" t="str">
        <f t="shared" si="10"/>
        <v>IV</v>
      </c>
      <c r="AC30" s="182" t="str">
        <f t="shared" si="11"/>
        <v>Mantener las medidas de control existentes, pero se deberían considerar soluciones o mejoras y se deben hacer comprobaciones periódicas para asegurar que el riesgo aún es tolerable.</v>
      </c>
      <c r="AD30" s="184" t="str">
        <f t="shared" si="12"/>
        <v>Aceptable</v>
      </c>
      <c r="AE30" s="182" t="s">
        <v>623</v>
      </c>
      <c r="AF30" s="179" t="s">
        <v>34</v>
      </c>
      <c r="AG30" s="179" t="s">
        <v>34</v>
      </c>
      <c r="AH30" s="187" t="s">
        <v>73</v>
      </c>
      <c r="AI30" s="187" t="s">
        <v>404</v>
      </c>
      <c r="AJ30" s="179" t="s">
        <v>34</v>
      </c>
      <c r="AK30" s="186" t="s">
        <v>624</v>
      </c>
      <c r="AL30" s="110"/>
    </row>
    <row r="31" spans="2:38" ht="99.75" customHeight="1" x14ac:dyDescent="0.3">
      <c r="E31" s="3"/>
      <c r="H31" s="112"/>
      <c r="I31" s="112"/>
      <c r="J31" s="112"/>
      <c r="K31" s="112"/>
      <c r="L31" s="112"/>
      <c r="M31" s="112"/>
      <c r="N31" s="112"/>
      <c r="O31" s="112"/>
      <c r="P31" s="112"/>
      <c r="Q31" s="112"/>
      <c r="R31" s="112"/>
      <c r="S31" s="112"/>
      <c r="T31" s="112"/>
      <c r="AE31" s="112"/>
      <c r="AF31" s="112"/>
      <c r="AG31" s="112"/>
      <c r="AH31" s="112"/>
      <c r="AI31" s="112"/>
      <c r="AJ31" s="112"/>
      <c r="AK31" s="112"/>
      <c r="AL31" s="112"/>
    </row>
    <row r="32" spans="2:38" ht="62.25" customHeight="1" x14ac:dyDescent="0.3">
      <c r="E32" s="3"/>
      <c r="H32" s="3"/>
      <c r="AF32" s="3"/>
      <c r="AG32" s="3"/>
      <c r="AH32" s="3"/>
      <c r="AJ32" s="3"/>
    </row>
    <row r="33" spans="5:36" ht="62.25" customHeight="1" x14ac:dyDescent="0.3">
      <c r="E33" s="3"/>
      <c r="H33" s="3"/>
      <c r="AF33" s="3"/>
      <c r="AG33" s="3"/>
      <c r="AH33" s="3"/>
      <c r="AJ33" s="3"/>
    </row>
    <row r="34" spans="5:36" ht="62.25" customHeight="1" x14ac:dyDescent="0.3">
      <c r="E34" s="3"/>
      <c r="H34" s="3"/>
      <c r="AF34" s="3"/>
      <c r="AG34" s="3"/>
      <c r="AH34" s="3"/>
      <c r="AJ34" s="3"/>
    </row>
    <row r="35" spans="5:36" ht="62.25" customHeight="1" x14ac:dyDescent="0.3">
      <c r="E35" s="3"/>
      <c r="H35" s="3"/>
      <c r="AF35" s="3"/>
      <c r="AG35" s="3"/>
      <c r="AH35" s="3"/>
      <c r="AJ35" s="3"/>
    </row>
    <row r="36" spans="5:36" ht="62.25" customHeight="1" x14ac:dyDescent="0.3">
      <c r="E36" s="3"/>
      <c r="H36" s="3"/>
      <c r="AF36" s="3"/>
      <c r="AG36" s="3"/>
      <c r="AH36" s="3"/>
      <c r="AJ36" s="3"/>
    </row>
    <row r="52" spans="2:37" s="4" customFormat="1" ht="62.25" customHeight="1" x14ac:dyDescent="0.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I52" s="3"/>
      <c r="AJ52" s="5"/>
      <c r="AK52" s="3"/>
    </row>
    <row r="53" spans="2:37" s="4" customFormat="1" ht="62.25" customHeight="1" x14ac:dyDescent="0.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I53" s="3"/>
      <c r="AJ53" s="5"/>
      <c r="AK53" s="3"/>
    </row>
    <row r="54" spans="2:37" s="4" customFormat="1" ht="62.25" customHeight="1" x14ac:dyDescent="0.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I54" s="3"/>
      <c r="AJ54" s="5"/>
      <c r="AK54" s="3"/>
    </row>
    <row r="55" spans="2:37" s="4" customFormat="1" ht="62.25" customHeight="1" x14ac:dyDescent="0.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I55" s="3"/>
      <c r="AJ55" s="5"/>
      <c r="AK55" s="3"/>
    </row>
    <row r="56" spans="2:37" s="4" customFormat="1" ht="62.25" customHeight="1" x14ac:dyDescent="0.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I56" s="3"/>
      <c r="AJ56" s="5"/>
      <c r="AK56" s="3"/>
    </row>
    <row r="57" spans="2:37" s="4" customFormat="1" ht="62.25" customHeight="1" x14ac:dyDescent="0.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I57" s="3"/>
      <c r="AJ57" s="5"/>
      <c r="AK57" s="3"/>
    </row>
    <row r="58" spans="2:37" s="4" customFormat="1" ht="62.25" customHeight="1" x14ac:dyDescent="0.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I58" s="3"/>
      <c r="AJ58" s="5"/>
      <c r="AK58" s="3"/>
    </row>
    <row r="59" spans="2:37" s="4" customFormat="1" ht="62.25" customHeight="1" x14ac:dyDescent="0.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I59" s="3"/>
      <c r="AJ59" s="5"/>
      <c r="AK59" s="3"/>
    </row>
    <row r="60" spans="2:37" ht="62.25" customHeight="1" x14ac:dyDescent="0.3">
      <c r="E60" s="3"/>
      <c r="H60" s="3"/>
      <c r="AF60" s="3"/>
    </row>
    <row r="61" spans="2:37" ht="62.25" customHeight="1" x14ac:dyDescent="0.3">
      <c r="E61" s="3"/>
      <c r="H61" s="3"/>
      <c r="AF61" s="3"/>
    </row>
    <row r="62" spans="2:37" ht="62.25" customHeight="1" x14ac:dyDescent="0.3">
      <c r="E62" s="3"/>
      <c r="H62" s="3"/>
      <c r="AF62" s="3"/>
    </row>
    <row r="63" spans="2:37" ht="62.25" customHeight="1" x14ac:dyDescent="0.3">
      <c r="E63" s="3"/>
      <c r="H63" s="3"/>
      <c r="AF63" s="3"/>
    </row>
    <row r="64" spans="2:37" ht="62.25" customHeight="1" x14ac:dyDescent="0.3">
      <c r="E64" s="3"/>
      <c r="H64" s="3"/>
      <c r="AF64" s="3"/>
    </row>
    <row r="65" spans="5:36" ht="62.25" customHeight="1" x14ac:dyDescent="0.3">
      <c r="E65" s="3"/>
      <c r="H65" s="3"/>
      <c r="AF65" s="3"/>
    </row>
    <row r="66" spans="5:36" ht="62.25" customHeight="1" x14ac:dyDescent="0.3">
      <c r="E66" s="3"/>
      <c r="H66" s="3"/>
      <c r="AF66" s="3"/>
    </row>
    <row r="67" spans="5:36" ht="62.25" customHeight="1" x14ac:dyDescent="0.3">
      <c r="E67" s="3"/>
      <c r="H67" s="3"/>
      <c r="AF67" s="3"/>
      <c r="AG67" s="3"/>
      <c r="AH67" s="3"/>
      <c r="AJ67" s="3"/>
    </row>
    <row r="68" spans="5:36" ht="62.25" customHeight="1" x14ac:dyDescent="0.3">
      <c r="E68" s="3"/>
      <c r="H68" s="3"/>
      <c r="AF68" s="3"/>
      <c r="AG68" s="3"/>
      <c r="AH68" s="3"/>
      <c r="AJ68" s="3"/>
    </row>
    <row r="69" spans="5:36" ht="62.25" customHeight="1" x14ac:dyDescent="0.3">
      <c r="E69" s="3"/>
      <c r="H69" s="3"/>
      <c r="AF69" s="3"/>
      <c r="AG69" s="3"/>
      <c r="AH69" s="3"/>
      <c r="AJ69" s="3"/>
    </row>
    <row r="70" spans="5:36" ht="62.25" customHeight="1" x14ac:dyDescent="0.3">
      <c r="E70" s="3"/>
      <c r="H70" s="3"/>
      <c r="AF70" s="3"/>
      <c r="AG70" s="3"/>
      <c r="AH70" s="3"/>
      <c r="AJ70" s="3"/>
    </row>
    <row r="71" spans="5:36" ht="62.25" customHeight="1" x14ac:dyDescent="0.3">
      <c r="E71" s="3"/>
      <c r="H71" s="3"/>
      <c r="AF71" s="3"/>
      <c r="AG71" s="3"/>
      <c r="AH71" s="3"/>
      <c r="AJ71" s="3"/>
    </row>
    <row r="72" spans="5:36" ht="62.25" customHeight="1" x14ac:dyDescent="0.3">
      <c r="E72" s="3"/>
      <c r="H72" s="3"/>
      <c r="AF72" s="3"/>
      <c r="AG72" s="3"/>
      <c r="AH72" s="3"/>
      <c r="AJ72" s="3"/>
    </row>
    <row r="73" spans="5:36" ht="62.25" customHeight="1" x14ac:dyDescent="0.3">
      <c r="E73" s="3"/>
      <c r="H73" s="3"/>
      <c r="AF73" s="3"/>
      <c r="AG73" s="3"/>
      <c r="AH73" s="3"/>
      <c r="AJ73" s="3"/>
    </row>
    <row r="74" spans="5:36" ht="62.25" customHeight="1" x14ac:dyDescent="0.3">
      <c r="E74" s="3"/>
      <c r="H74" s="3"/>
      <c r="AF74" s="3"/>
      <c r="AG74" s="3"/>
      <c r="AH74" s="3"/>
      <c r="AJ74" s="3"/>
    </row>
    <row r="75" spans="5:36" ht="62.25" customHeight="1" x14ac:dyDescent="0.3">
      <c r="E75" s="3"/>
      <c r="H75" s="3"/>
      <c r="AF75" s="3"/>
      <c r="AG75" s="3"/>
      <c r="AH75" s="3"/>
      <c r="AJ75" s="3"/>
    </row>
    <row r="76" spans="5:36" ht="62.25" customHeight="1" x14ac:dyDescent="0.3">
      <c r="E76" s="3"/>
      <c r="H76" s="3"/>
      <c r="AF76" s="3"/>
      <c r="AG76" s="3"/>
      <c r="AH76" s="3"/>
      <c r="AJ76" s="3"/>
    </row>
    <row r="77" spans="5:36" ht="62.25" customHeight="1" x14ac:dyDescent="0.3">
      <c r="E77" s="3"/>
      <c r="H77" s="3"/>
      <c r="AF77" s="3"/>
      <c r="AG77" s="3"/>
      <c r="AH77" s="3"/>
      <c r="AJ77" s="3"/>
    </row>
    <row r="78" spans="5:36" ht="62.25" customHeight="1" x14ac:dyDescent="0.3">
      <c r="E78" s="3"/>
      <c r="H78" s="3"/>
      <c r="AF78" s="3"/>
      <c r="AG78" s="3"/>
      <c r="AH78" s="3"/>
      <c r="AJ78" s="3"/>
    </row>
    <row r="79" spans="5:36" ht="62.25" customHeight="1" x14ac:dyDescent="0.3">
      <c r="E79" s="3"/>
      <c r="H79" s="3"/>
      <c r="AF79" s="3"/>
      <c r="AG79" s="3"/>
      <c r="AH79" s="3"/>
      <c r="AJ79" s="3"/>
    </row>
    <row r="80" spans="5:36" ht="62.25" customHeight="1" x14ac:dyDescent="0.3">
      <c r="E80" s="3"/>
      <c r="H80" s="3"/>
      <c r="AF80" s="3"/>
      <c r="AG80" s="3"/>
      <c r="AH80" s="3"/>
      <c r="AJ80" s="3"/>
    </row>
    <row r="81" s="3" customFormat="1" ht="62.25" customHeight="1" x14ac:dyDescent="0.3"/>
    <row r="82" s="3" customFormat="1" ht="62.25" customHeight="1" x14ac:dyDescent="0.3"/>
    <row r="83" s="3" customFormat="1" ht="62.25" customHeight="1" x14ac:dyDescent="0.3"/>
    <row r="84" s="3" customFormat="1" ht="62.25" customHeight="1" x14ac:dyDescent="0.3"/>
    <row r="85" s="3" customFormat="1" ht="62.25" customHeight="1" x14ac:dyDescent="0.3"/>
    <row r="86" s="3" customFormat="1" ht="62.25" customHeight="1" x14ac:dyDescent="0.3"/>
    <row r="87" s="3" customFormat="1" ht="62.25" customHeight="1" x14ac:dyDescent="0.3"/>
    <row r="88" s="3" customFormat="1" ht="62.25" customHeight="1" x14ac:dyDescent="0.3"/>
    <row r="89" s="3" customFormat="1" ht="62.25" customHeight="1" x14ac:dyDescent="0.3"/>
    <row r="90" s="3" customFormat="1" ht="62.25" customHeight="1" x14ac:dyDescent="0.3"/>
    <row r="91" s="3" customFormat="1" ht="62.25" customHeight="1" x14ac:dyDescent="0.3"/>
    <row r="92" s="3" customFormat="1" ht="62.25" customHeight="1" x14ac:dyDescent="0.3"/>
    <row r="93" s="3" customFormat="1" ht="62.25" customHeight="1" x14ac:dyDescent="0.3"/>
    <row r="94" s="3" customFormat="1" ht="62.25" customHeight="1" x14ac:dyDescent="0.3"/>
    <row r="95" s="3" customFormat="1" ht="62.25" customHeight="1" x14ac:dyDescent="0.3"/>
    <row r="96" s="3" customFormat="1" ht="62.25" customHeight="1" x14ac:dyDescent="0.3"/>
  </sheetData>
  <autoFilter ref="B10:AK30" xr:uid="{00000000-0009-0000-0000-000002000000}"/>
  <mergeCells count="49">
    <mergeCell ref="I23:I24"/>
    <mergeCell ref="H25:H29"/>
    <mergeCell ref="H11:H13"/>
    <mergeCell ref="B5:T5"/>
    <mergeCell ref="U5:AK5"/>
    <mergeCell ref="B7:T8"/>
    <mergeCell ref="U7:AC8"/>
    <mergeCell ref="AD7:AD8"/>
    <mergeCell ref="AE7:AK7"/>
    <mergeCell ref="AE8:AK8"/>
    <mergeCell ref="B9:B10"/>
    <mergeCell ref="L9:O9"/>
    <mergeCell ref="P9:P10"/>
    <mergeCell ref="Q9:Q10"/>
    <mergeCell ref="R9:T9"/>
    <mergeCell ref="C9:C10"/>
    <mergeCell ref="D9:D10"/>
    <mergeCell ref="E9:E10"/>
    <mergeCell ref="F9:F10"/>
    <mergeCell ref="B11:B30"/>
    <mergeCell ref="C11:C30"/>
    <mergeCell ref="D11:D30"/>
    <mergeCell ref="E11:E30"/>
    <mergeCell ref="F11:F30"/>
    <mergeCell ref="AK9:AK10"/>
    <mergeCell ref="W9:W10"/>
    <mergeCell ref="G23:G24"/>
    <mergeCell ref="H23:H24"/>
    <mergeCell ref="H20:H22"/>
    <mergeCell ref="AG9:AG10"/>
    <mergeCell ref="AB9:AB10"/>
    <mergeCell ref="AA9:AA10"/>
    <mergeCell ref="H9:J9"/>
    <mergeCell ref="K9:K10"/>
    <mergeCell ref="V9:V10"/>
    <mergeCell ref="X9:X10"/>
    <mergeCell ref="G9:G10"/>
    <mergeCell ref="H14:H19"/>
    <mergeCell ref="G14:G19"/>
    <mergeCell ref="AH9:AH10"/>
    <mergeCell ref="U9:U10"/>
    <mergeCell ref="Y9:Y10"/>
    <mergeCell ref="Z9:Z10"/>
    <mergeCell ref="AI9:AI10"/>
    <mergeCell ref="AJ9:AJ10"/>
    <mergeCell ref="AC9:AC10"/>
    <mergeCell ref="AD9:AD10"/>
    <mergeCell ref="AE9:AE10"/>
    <mergeCell ref="AF9:AF10"/>
  </mergeCells>
  <phoneticPr fontId="26" type="noConversion"/>
  <conditionalFormatting sqref="AB27:AE27 AB11:AE11 AB25:AB26 AB14:AD14 AB13:AE13 AE12 AB30:AD30 AB20:AE22 AB24:AE24 AB23:AD23 AB29:AE29 AB28:AD28">
    <cfRule type="cellIs" dxfId="4118" priority="72" stopIfTrue="1" operator="equal">
      <formula>"I"</formula>
    </cfRule>
    <cfRule type="cellIs" dxfId="4117" priority="73" stopIfTrue="1" operator="equal">
      <formula>"II"</formula>
    </cfRule>
    <cfRule type="cellIs" dxfId="4116" priority="74" stopIfTrue="1" operator="between">
      <formula>"III"</formula>
      <formula>"IV"</formula>
    </cfRule>
  </conditionalFormatting>
  <conditionalFormatting sqref="AD27:AE27 AD11:AE11 AD14 AD13:AE13 AE12 AD30 AD20:AE22 AD24:AE24 AD23 AD29:AE29 AD28">
    <cfRule type="cellIs" dxfId="4115" priority="70" stopIfTrue="1" operator="equal">
      <formula>"Aceptable"</formula>
    </cfRule>
    <cfRule type="cellIs" dxfId="4114" priority="71" stopIfTrue="1" operator="equal">
      <formula>"No aceptable"</formula>
    </cfRule>
  </conditionalFormatting>
  <conditionalFormatting sqref="AD27:AD30 AD11 AD13:AD14 AD20:AD24">
    <cfRule type="containsText" dxfId="4113" priority="67" stopIfTrue="1" operator="containsText" text="No aceptable o aceptable con control específico">
      <formula>NOT(ISERROR(SEARCH("No aceptable o aceptable con control específico",AD11)))</formula>
    </cfRule>
    <cfRule type="containsText" dxfId="4112" priority="68" stopIfTrue="1" operator="containsText" text="No aceptable">
      <formula>NOT(ISERROR(SEARCH("No aceptable",AD11)))</formula>
    </cfRule>
    <cfRule type="containsText" dxfId="4111" priority="69" stopIfTrue="1" operator="containsText" text="No Aceptable o aceptable con control específico">
      <formula>NOT(ISERROR(SEARCH("No Aceptable o aceptable con control específico",AD11)))</formula>
    </cfRule>
  </conditionalFormatting>
  <conditionalFormatting sqref="AD14">
    <cfRule type="containsText" dxfId="4110" priority="65" stopIfTrue="1" operator="containsText" text="No aceptable">
      <formula>NOT(ISERROR(SEARCH("No aceptable",AD14)))</formula>
    </cfRule>
    <cfRule type="containsText" dxfId="4109" priority="66" stopIfTrue="1" operator="containsText" text="No Aceptable o aceptable con control específico">
      <formula>NOT(ISERROR(SEARCH("No Aceptable o aceptable con control específico",AD14)))</formula>
    </cfRule>
  </conditionalFormatting>
  <conditionalFormatting sqref="AD26:AE26 AD25">
    <cfRule type="cellIs" dxfId="4108" priority="60" stopIfTrue="1" operator="equal">
      <formula>"Aceptable"</formula>
    </cfRule>
    <cfRule type="cellIs" dxfId="4107" priority="61" stopIfTrue="1" operator="equal">
      <formula>"No aceptable"</formula>
    </cfRule>
  </conditionalFormatting>
  <conditionalFormatting sqref="AD25:AD26">
    <cfRule type="containsText" dxfId="4106" priority="57" stopIfTrue="1" operator="containsText" text="No aceptable o aceptable con control específico">
      <formula>NOT(ISERROR(SEARCH("No aceptable o aceptable con control específico",AD25)))</formula>
    </cfRule>
    <cfRule type="containsText" dxfId="4105" priority="58" stopIfTrue="1" operator="containsText" text="No aceptable">
      <formula>NOT(ISERROR(SEARCH("No aceptable",AD25)))</formula>
    </cfRule>
    <cfRule type="containsText" dxfId="4104" priority="59" stopIfTrue="1" operator="containsText" text="No Aceptable o aceptable con control específico">
      <formula>NOT(ISERROR(SEARCH("No Aceptable o aceptable con control específico",AD25)))</formula>
    </cfRule>
  </conditionalFormatting>
  <conditionalFormatting sqref="AB19:AD19">
    <cfRule type="cellIs" dxfId="4103" priority="54" stopIfTrue="1" operator="equal">
      <formula>"I"</formula>
    </cfRule>
    <cfRule type="cellIs" dxfId="4102" priority="55" stopIfTrue="1" operator="equal">
      <formula>"II"</formula>
    </cfRule>
    <cfRule type="cellIs" dxfId="4101" priority="56" stopIfTrue="1" operator="between">
      <formula>"III"</formula>
      <formula>"IV"</formula>
    </cfRule>
  </conditionalFormatting>
  <conditionalFormatting sqref="AD19">
    <cfRule type="cellIs" dxfId="4100" priority="52" stopIfTrue="1" operator="equal">
      <formula>"Aceptable"</formula>
    </cfRule>
    <cfRule type="cellIs" dxfId="4099" priority="53" stopIfTrue="1" operator="equal">
      <formula>"No aceptable"</formula>
    </cfRule>
  </conditionalFormatting>
  <conditionalFormatting sqref="AD19">
    <cfRule type="containsText" dxfId="4098" priority="49" stopIfTrue="1" operator="containsText" text="No aceptable o aceptable con control específico">
      <formula>NOT(ISERROR(SEARCH("No aceptable o aceptable con control específico",AD19)))</formula>
    </cfRule>
    <cfRule type="containsText" dxfId="4097" priority="50" stopIfTrue="1" operator="containsText" text="No aceptable">
      <formula>NOT(ISERROR(SEARCH("No aceptable",AD19)))</formula>
    </cfRule>
    <cfRule type="containsText" dxfId="4096" priority="51" stopIfTrue="1" operator="containsText" text="No Aceptable o aceptable con control específico">
      <formula>NOT(ISERROR(SEARCH("No Aceptable o aceptable con control específico",AD19)))</formula>
    </cfRule>
  </conditionalFormatting>
  <conditionalFormatting sqref="AB18:AC18 AB15:AE17">
    <cfRule type="cellIs" dxfId="4095" priority="46" stopIfTrue="1" operator="equal">
      <formula>"I"</formula>
    </cfRule>
    <cfRule type="cellIs" dxfId="4094" priority="47" stopIfTrue="1" operator="equal">
      <formula>"II"</formula>
    </cfRule>
    <cfRule type="cellIs" dxfId="4093" priority="48" stopIfTrue="1" operator="between">
      <formula>"III"</formula>
      <formula>"IV"</formula>
    </cfRule>
  </conditionalFormatting>
  <conditionalFormatting sqref="AD15:AE17">
    <cfRule type="cellIs" dxfId="4092" priority="44" stopIfTrue="1" operator="equal">
      <formula>"Aceptable"</formula>
    </cfRule>
    <cfRule type="cellIs" dxfId="4091" priority="45" stopIfTrue="1" operator="equal">
      <formula>"No aceptable"</formula>
    </cfRule>
  </conditionalFormatting>
  <conditionalFormatting sqref="AD15:AD17">
    <cfRule type="containsText" dxfId="4090" priority="41" stopIfTrue="1" operator="containsText" text="No aceptable o aceptable con control específico">
      <formula>NOT(ISERROR(SEARCH("No aceptable o aceptable con control específico",AD15)))</formula>
    </cfRule>
    <cfRule type="containsText" dxfId="4089" priority="42" stopIfTrue="1" operator="containsText" text="No aceptable">
      <formula>NOT(ISERROR(SEARCH("No aceptable",AD15)))</formula>
    </cfRule>
    <cfRule type="containsText" dxfId="4088" priority="43" stopIfTrue="1" operator="containsText" text="No Aceptable o aceptable con control específico">
      <formula>NOT(ISERROR(SEARCH("No Aceptable o aceptable con control específico",AD15)))</formula>
    </cfRule>
  </conditionalFormatting>
  <conditionalFormatting sqref="AD15:AD17">
    <cfRule type="containsText" dxfId="4087" priority="39" stopIfTrue="1" operator="containsText" text="No aceptable">
      <formula>NOT(ISERROR(SEARCH("No aceptable",AD15)))</formula>
    </cfRule>
    <cfRule type="containsText" dxfId="4086" priority="40" stopIfTrue="1" operator="containsText" text="No Aceptable o aceptable con control específico">
      <formula>NOT(ISERROR(SEARCH("No Aceptable o aceptable con control específico",AD15)))</formula>
    </cfRule>
  </conditionalFormatting>
  <conditionalFormatting sqref="AB12:AD12">
    <cfRule type="cellIs" dxfId="4085" priority="36" stopIfTrue="1" operator="equal">
      <formula>"I"</formula>
    </cfRule>
    <cfRule type="cellIs" dxfId="4084" priority="37" stopIfTrue="1" operator="equal">
      <formula>"II"</formula>
    </cfRule>
    <cfRule type="cellIs" dxfId="4083" priority="38" stopIfTrue="1" operator="between">
      <formula>"III"</formula>
      <formula>"IV"</formula>
    </cfRule>
  </conditionalFormatting>
  <conditionalFormatting sqref="AD12">
    <cfRule type="cellIs" dxfId="4082" priority="34" stopIfTrue="1" operator="equal">
      <formula>"Aceptable"</formula>
    </cfRule>
    <cfRule type="cellIs" dxfId="4081" priority="35" stopIfTrue="1" operator="equal">
      <formula>"No aceptable"</formula>
    </cfRule>
  </conditionalFormatting>
  <conditionalFormatting sqref="AD12">
    <cfRule type="containsText" dxfId="4080" priority="31" stopIfTrue="1" operator="containsText" text="No aceptable o aceptable con control específico">
      <formula>NOT(ISERROR(SEARCH("No aceptable o aceptable con control específico",AD12)))</formula>
    </cfRule>
    <cfRule type="containsText" dxfId="4079" priority="32" stopIfTrue="1" operator="containsText" text="No aceptable">
      <formula>NOT(ISERROR(SEARCH("No aceptable",AD12)))</formula>
    </cfRule>
    <cfRule type="containsText" dxfId="4078" priority="33" stopIfTrue="1" operator="containsText" text="No Aceptable o aceptable con control específico">
      <formula>NOT(ISERROR(SEARCH("No Aceptable o aceptable con control específico",AD12)))</formula>
    </cfRule>
  </conditionalFormatting>
  <conditionalFormatting sqref="AE25">
    <cfRule type="cellIs" dxfId="4077" priority="28" stopIfTrue="1" operator="equal">
      <formula>"I"</formula>
    </cfRule>
    <cfRule type="cellIs" dxfId="4076" priority="29" stopIfTrue="1" operator="equal">
      <formula>"II"</formula>
    </cfRule>
    <cfRule type="cellIs" dxfId="4075" priority="30" stopIfTrue="1" operator="between">
      <formula>"III"</formula>
      <formula>"IV"</formula>
    </cfRule>
  </conditionalFormatting>
  <conditionalFormatting sqref="AE25">
    <cfRule type="cellIs" dxfId="4074" priority="26" stopIfTrue="1" operator="equal">
      <formula>"Aceptable"</formula>
    </cfRule>
    <cfRule type="cellIs" dxfId="4073" priority="27" stopIfTrue="1" operator="equal">
      <formula>"No aceptable"</formula>
    </cfRule>
  </conditionalFormatting>
  <conditionalFormatting sqref="AD18">
    <cfRule type="cellIs" dxfId="4072" priority="23" stopIfTrue="1" operator="equal">
      <formula>"I"</formula>
    </cfRule>
    <cfRule type="cellIs" dxfId="4071" priority="24" stopIfTrue="1" operator="equal">
      <formula>"II"</formula>
    </cfRule>
    <cfRule type="cellIs" dxfId="4070" priority="25" stopIfTrue="1" operator="between">
      <formula>"III"</formula>
      <formula>"IV"</formula>
    </cfRule>
  </conditionalFormatting>
  <conditionalFormatting sqref="AD18">
    <cfRule type="cellIs" dxfId="4069" priority="21" stopIfTrue="1" operator="equal">
      <formula>"Aceptable"</formula>
    </cfRule>
    <cfRule type="cellIs" dxfId="4068" priority="22" stopIfTrue="1" operator="equal">
      <formula>"No aceptable"</formula>
    </cfRule>
  </conditionalFormatting>
  <conditionalFormatting sqref="AD18">
    <cfRule type="containsText" dxfId="4067" priority="18" stopIfTrue="1" operator="containsText" text="No aceptable o aceptable con control específico">
      <formula>NOT(ISERROR(SEARCH("No aceptable o aceptable con control específico",AD18)))</formula>
    </cfRule>
    <cfRule type="containsText" dxfId="4066" priority="19" stopIfTrue="1" operator="containsText" text="No aceptable">
      <formula>NOT(ISERROR(SEARCH("No aceptable",AD18)))</formula>
    </cfRule>
    <cfRule type="containsText" dxfId="4065" priority="20" stopIfTrue="1" operator="containsText" text="No Aceptable o aceptable con control específico">
      <formula>NOT(ISERROR(SEARCH("No Aceptable o aceptable con control específico",AD18)))</formula>
    </cfRule>
  </conditionalFormatting>
  <conditionalFormatting sqref="AD18">
    <cfRule type="containsText" dxfId="4064" priority="16" stopIfTrue="1" operator="containsText" text="No aceptable">
      <formula>NOT(ISERROR(SEARCH("No aceptable",AD18)))</formula>
    </cfRule>
    <cfRule type="containsText" dxfId="4063" priority="17" stopIfTrue="1" operator="containsText" text="No Aceptable o aceptable con control específico">
      <formula>NOT(ISERROR(SEARCH("No Aceptable o aceptable con control específico",AD18)))</formula>
    </cfRule>
  </conditionalFormatting>
  <conditionalFormatting sqref="AE23">
    <cfRule type="cellIs" dxfId="4062" priority="13" stopIfTrue="1" operator="equal">
      <formula>"I"</formula>
    </cfRule>
    <cfRule type="cellIs" dxfId="4061" priority="14" stopIfTrue="1" operator="equal">
      <formula>"II"</formula>
    </cfRule>
    <cfRule type="cellIs" dxfId="4060" priority="15" stopIfTrue="1" operator="between">
      <formula>"III"</formula>
      <formula>"IV"</formula>
    </cfRule>
  </conditionalFormatting>
  <conditionalFormatting sqref="AE23">
    <cfRule type="cellIs" dxfId="4059" priority="11" stopIfTrue="1" operator="equal">
      <formula>"Aceptable"</formula>
    </cfRule>
    <cfRule type="cellIs" dxfId="4058" priority="12" stopIfTrue="1" operator="equal">
      <formula>"No aceptable"</formula>
    </cfRule>
  </conditionalFormatting>
  <conditionalFormatting sqref="AE28">
    <cfRule type="cellIs" dxfId="4057" priority="8" stopIfTrue="1" operator="equal">
      <formula>"I"</formula>
    </cfRule>
    <cfRule type="cellIs" dxfId="4056" priority="9" stopIfTrue="1" operator="equal">
      <formula>"II"</formula>
    </cfRule>
    <cfRule type="cellIs" dxfId="4055" priority="10" stopIfTrue="1" operator="between">
      <formula>"III"</formula>
      <formula>"IV"</formula>
    </cfRule>
  </conditionalFormatting>
  <conditionalFormatting sqref="AE28">
    <cfRule type="cellIs" dxfId="4054" priority="6" stopIfTrue="1" operator="equal">
      <formula>"Aceptable"</formula>
    </cfRule>
    <cfRule type="cellIs" dxfId="4053" priority="7" stopIfTrue="1" operator="equal">
      <formula>"No aceptable"</formula>
    </cfRule>
  </conditionalFormatting>
  <conditionalFormatting sqref="AE30">
    <cfRule type="cellIs" dxfId="4052" priority="3" stopIfTrue="1" operator="equal">
      <formula>"I"</formula>
    </cfRule>
    <cfRule type="cellIs" dxfId="4051" priority="4" stopIfTrue="1" operator="equal">
      <formula>"II"</formula>
    </cfRule>
    <cfRule type="cellIs" dxfId="4050" priority="5" stopIfTrue="1" operator="between">
      <formula>"III"</formula>
      <formula>"IV"</formula>
    </cfRule>
  </conditionalFormatting>
  <conditionalFormatting sqref="AE30">
    <cfRule type="cellIs" dxfId="4049" priority="1" stopIfTrue="1" operator="equal">
      <formula>"Aceptable"</formula>
    </cfRule>
    <cfRule type="cellIs" dxfId="4048" priority="2" stopIfTrue="1" operator="equal">
      <formula>"No aceptable"</formula>
    </cfRule>
  </conditionalFormatting>
  <dataValidations xWindow="1020" yWindow="580" count="4">
    <dataValidation allowBlank="1" sqref="AA11:AA30" xr:uid="{00000000-0002-0000-0200-000000000000}"/>
    <dataValidation type="list" allowBlank="1" showInputMessage="1" showErrorMessage="1" prompt="10 = Muy Alto_x000a_6 = Alto_x000a_2 = Medio_x000a_0 = Bajo" sqref="U11:U30" xr:uid="{00000000-0002-0000-0200-000001000000}">
      <formula1>"10, 6, 2, 0, "</formula1>
    </dataValidation>
    <dataValidation type="list" allowBlank="1" showInputMessage="1" prompt="4 = Continua_x000a_3 = Frecuente_x000a_2 = Ocasional_x000a_1 = Esporádica" sqref="V11:V30" xr:uid="{00000000-0002-0000-02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30" xr:uid="{00000000-0002-0000-0200-000003000000}">
      <formula1>"100,60,25,10"</formula1>
    </dataValidation>
  </dataValidations>
  <pageMargins left="0.23622047244094491" right="0.23622047244094491" top="0.74803149606299213" bottom="0.74803149606299213" header="0.31496062992125984" footer="0.31496062992125984"/>
  <pageSetup paperSize="5" scale="37" fitToHeight="60" orientation="landscape" horizontalDpi="360" verticalDpi="36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BK23"/>
  <sheetViews>
    <sheetView topLeftCell="Z16" zoomScale="124" zoomScaleNormal="124" workbookViewId="0">
      <selection activeCell="AF16" sqref="AF16"/>
    </sheetView>
  </sheetViews>
  <sheetFormatPr baseColWidth="10" defaultRowHeight="51.75" customHeight="1" x14ac:dyDescent="0.2"/>
  <cols>
    <col min="1" max="1" width="1.85546875" customWidth="1"/>
    <col min="2" max="2" width="5.7109375" customWidth="1"/>
    <col min="3" max="3" width="7.5703125" customWidth="1"/>
    <col min="4" max="4" width="6.140625" customWidth="1"/>
    <col min="5" max="5" width="6.7109375" customWidth="1"/>
    <col min="6" max="6" width="27" customWidth="1"/>
    <col min="7" max="7" width="8.28515625" customWidth="1"/>
    <col min="8" max="8" width="20.28515625" customWidth="1"/>
    <col min="9" max="9" width="23.85546875" customWidth="1"/>
    <col min="10" max="10" width="22.5703125" customWidth="1"/>
    <col min="11" max="11" width="23.7109375" customWidth="1"/>
    <col min="12" max="14" width="5.140625" customWidth="1"/>
    <col min="15" max="15" width="6.7109375" bestFit="1"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30.42578125" customWidth="1"/>
    <col min="26" max="26" width="7.7109375" customWidth="1"/>
    <col min="27" max="27" width="8.140625" customWidth="1"/>
    <col min="28" max="28" width="7.28515625" customWidth="1"/>
    <col min="29" max="29" width="24.42578125" customWidth="1"/>
    <col min="30" max="30" width="12.7109375" customWidth="1"/>
    <col min="31" max="31" width="23.5703125" customWidth="1"/>
    <col min="32" max="32" width="20" customWidth="1"/>
    <col min="33" max="33" width="27.28515625" customWidth="1"/>
    <col min="34" max="34" width="22.28515625" customWidth="1"/>
    <col min="35" max="35" width="40.42578125" customWidth="1"/>
    <col min="36" max="36" width="18.5703125" customWidth="1"/>
    <col min="37" max="37" width="19.28515625" customWidth="1"/>
  </cols>
  <sheetData>
    <row r="1" spans="1:63" s="3" customFormat="1" ht="31.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1:63" s="3" customFormat="1" ht="31.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1:63" s="3" customFormat="1" ht="31.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1:63" s="3" customFormat="1" ht="31.5" customHeight="1" x14ac:dyDescent="0.3">
      <c r="E4" s="4"/>
      <c r="H4" s="5"/>
      <c r="AF4" s="4"/>
      <c r="AG4" s="4"/>
      <c r="AH4" s="4"/>
      <c r="AJ4" s="5"/>
    </row>
    <row r="5" spans="1:63"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3" s="112" customFormat="1" ht="18.75" customHeight="1" x14ac:dyDescent="0.3">
      <c r="E6" s="113"/>
      <c r="H6" s="114"/>
      <c r="AF6" s="113"/>
      <c r="AG6" s="113"/>
      <c r="AH6" s="113"/>
      <c r="AJ6" s="114"/>
    </row>
    <row r="7" spans="1:63"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3"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3"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3"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3" s="2" customFormat="1" ht="72" customHeight="1" x14ac:dyDescent="0.35">
      <c r="A11" s="45"/>
      <c r="B11" s="236" t="s">
        <v>135</v>
      </c>
      <c r="C11" s="236" t="s">
        <v>255</v>
      </c>
      <c r="D11" s="236" t="s">
        <v>113</v>
      </c>
      <c r="E11" s="297" t="s">
        <v>256</v>
      </c>
      <c r="F11" s="297" t="s">
        <v>257</v>
      </c>
      <c r="G11" s="33" t="s">
        <v>42</v>
      </c>
      <c r="H11" s="161" t="s">
        <v>36</v>
      </c>
      <c r="I11" s="161" t="s">
        <v>371</v>
      </c>
      <c r="J11" s="161" t="s">
        <v>392</v>
      </c>
      <c r="K11" s="168" t="s">
        <v>373</v>
      </c>
      <c r="L11" s="172">
        <v>2</v>
      </c>
      <c r="M11" s="172">
        <v>0</v>
      </c>
      <c r="N11" s="172">
        <v>0</v>
      </c>
      <c r="O11" s="172">
        <f>SUM(L11:N11)</f>
        <v>2</v>
      </c>
      <c r="P11" s="168" t="s">
        <v>374</v>
      </c>
      <c r="Q11" s="161">
        <v>8</v>
      </c>
      <c r="R11" s="168" t="s">
        <v>393</v>
      </c>
      <c r="S11" s="168" t="s">
        <v>375</v>
      </c>
      <c r="T11" s="168" t="s">
        <v>376</v>
      </c>
      <c r="U11" s="162">
        <v>2</v>
      </c>
      <c r="V11" s="162">
        <v>4</v>
      </c>
      <c r="W11" s="162">
        <f>V11*U11</f>
        <v>8</v>
      </c>
      <c r="X11" s="163" t="str">
        <f>+IF(AND(U11*V11&gt;=24,U11*V11&lt;=40),"MA",IF(AND(U11*V11&gt;=10,U11*V11&lt;=20),"A",IF(AND(U11*V11&gt;=6,U11*V11&lt;=8),"M",IF(AND(U11*V11&gt;=0,U11*V11&lt;=4),"B",""))))</f>
        <v>M</v>
      </c>
      <c r="Y11" s="166"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W11*Z11</f>
        <v>80</v>
      </c>
      <c r="AB11" s="165" t="str">
        <f>+IF(AND(U11*V11*Z11&gt;=600,U11*V11*Z11&lt;=4000),"I",IF(AND(U11*V11*Z11&gt;=150,U11*V11*Z11&lt;=500),"II",IF(AND(U11*V11*Z11&gt;=40,U11*V11*Z11&lt;=120),"III",IF(AND(U11*V11*Z11&gt;=0,U11*V11*Z11&lt;=20),"IV",""))))</f>
        <v>III</v>
      </c>
      <c r="AC11" s="16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+IF(AB11="I","No aceptable",IF(AB11="II","No aceptable o aceptable con control específico",IF(AB11="III","Aceptable",IF(AB11="IV","Aceptable",""))))</f>
        <v>Aceptable</v>
      </c>
      <c r="AE11" s="158" t="s">
        <v>377</v>
      </c>
      <c r="AF11" s="161" t="s">
        <v>34</v>
      </c>
      <c r="AG11" s="161" t="s">
        <v>37</v>
      </c>
      <c r="AH11" s="161" t="s">
        <v>34</v>
      </c>
      <c r="AI11" s="158" t="s">
        <v>394</v>
      </c>
      <c r="AJ11" s="161" t="s">
        <v>34</v>
      </c>
      <c r="AK11" s="161"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row>
    <row r="12" spans="1:63" s="2" customFormat="1" ht="72" customHeight="1" x14ac:dyDescent="0.35">
      <c r="A12" s="45"/>
      <c r="B12" s="236"/>
      <c r="C12" s="236"/>
      <c r="D12" s="236"/>
      <c r="E12" s="297"/>
      <c r="F12" s="297"/>
      <c r="G12" s="103" t="s">
        <v>42</v>
      </c>
      <c r="H12" s="307" t="s">
        <v>44</v>
      </c>
      <c r="I12" s="158" t="s">
        <v>61</v>
      </c>
      <c r="J12" s="158" t="s">
        <v>350</v>
      </c>
      <c r="K12" s="158" t="s">
        <v>327</v>
      </c>
      <c r="L12" s="172">
        <v>2</v>
      </c>
      <c r="M12" s="161">
        <v>0</v>
      </c>
      <c r="N12" s="172">
        <v>0</v>
      </c>
      <c r="O12" s="172">
        <f>SUM(L12:N12)</f>
        <v>2</v>
      </c>
      <c r="P12" s="158" t="s">
        <v>343</v>
      </c>
      <c r="Q12" s="161">
        <v>8</v>
      </c>
      <c r="R12" s="158" t="s">
        <v>331</v>
      </c>
      <c r="S12" s="158" t="s">
        <v>329</v>
      </c>
      <c r="T12" s="158" t="s">
        <v>352</v>
      </c>
      <c r="U12" s="162">
        <v>2</v>
      </c>
      <c r="V12" s="162">
        <v>4</v>
      </c>
      <c r="W12" s="162">
        <f>V12*U12</f>
        <v>8</v>
      </c>
      <c r="X12" s="163" t="str">
        <f>+IF(AND(U12*V12&gt;=24,U12*V12&lt;=40),"MA",IF(AND(U12*V12&gt;=10,U12*V12&lt;=20),"A",IF(AND(U12*V12&gt;=6,U12*V12&lt;=8),"M",IF(AND(U12*V12&gt;=0,U12*V12&lt;=4),"B",""))))</f>
        <v>M</v>
      </c>
      <c r="Y12" s="166"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10</v>
      </c>
      <c r="AA12" s="162">
        <f>W12*Z12</f>
        <v>80</v>
      </c>
      <c r="AB12" s="165" t="str">
        <f>+IF(AND(U12*V12*Z12&gt;=600,U12*V12*Z12&lt;=4000),"I",IF(AND(U12*V12*Z12&gt;=150,U12*V12*Z12&lt;=500),"II",IF(AND(U12*V12*Z12&gt;=40,U12*V12*Z12&lt;=120),"III",IF(AND(U12*V12*Z12&gt;=0,U12*V12*Z12&lt;=20),"IV",""))))</f>
        <v>III</v>
      </c>
      <c r="AC12" s="166"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+IF(AB12="I","No aceptable",IF(AB12="II","No aceptable o aceptable con control específico",IF(AB12="III","Aceptable",IF(AB12="IV","Aceptable",""))))</f>
        <v>Aceptable</v>
      </c>
      <c r="AE12" s="158" t="s">
        <v>351</v>
      </c>
      <c r="AF12" s="158" t="s">
        <v>34</v>
      </c>
      <c r="AG12" s="158" t="s">
        <v>34</v>
      </c>
      <c r="AH12" s="158" t="s">
        <v>34</v>
      </c>
      <c r="AI12" s="158" t="s">
        <v>353</v>
      </c>
      <c r="AJ12" s="158" t="s">
        <v>34</v>
      </c>
      <c r="AK12" s="161"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row>
    <row r="13" spans="1:63" s="2" customFormat="1" ht="72" customHeight="1" x14ac:dyDescent="0.35">
      <c r="A13" s="45"/>
      <c r="B13" s="236"/>
      <c r="C13" s="236"/>
      <c r="D13" s="236"/>
      <c r="E13" s="297"/>
      <c r="F13" s="297"/>
      <c r="G13" s="103" t="s">
        <v>42</v>
      </c>
      <c r="H13" s="307"/>
      <c r="I13" s="158" t="s">
        <v>333</v>
      </c>
      <c r="J13" s="158" t="s">
        <v>334</v>
      </c>
      <c r="K13" s="158" t="s">
        <v>335</v>
      </c>
      <c r="L13" s="172">
        <v>2</v>
      </c>
      <c r="M13" s="161">
        <v>0</v>
      </c>
      <c r="N13" s="172">
        <v>0</v>
      </c>
      <c r="O13" s="172">
        <f>SUM(L13:N13)</f>
        <v>2</v>
      </c>
      <c r="P13" s="158" t="s">
        <v>336</v>
      </c>
      <c r="Q13" s="161">
        <v>8</v>
      </c>
      <c r="R13" s="158" t="s">
        <v>339</v>
      </c>
      <c r="S13" s="158" t="s">
        <v>641</v>
      </c>
      <c r="T13" s="158" t="s">
        <v>444</v>
      </c>
      <c r="U13" s="162">
        <v>2</v>
      </c>
      <c r="V13" s="162">
        <v>3</v>
      </c>
      <c r="W13" s="162">
        <f t="shared" ref="W13:W14" si="0">V13*U13</f>
        <v>6</v>
      </c>
      <c r="X13" s="163" t="str">
        <f t="shared" ref="X13:X14" si="1">+IF(AND(U13*V13&gt;=24,U13*V13&lt;=40),"MA",IF(AND(U13*V13&gt;=10,U13*V13&lt;=20),"A",IF(AND(U13*V13&gt;=6,U13*V13&lt;=8),"M",IF(AND(U13*V13&gt;=0,U13*V13&lt;=4),"B",""))))</f>
        <v>M</v>
      </c>
      <c r="Y13" s="166" t="str">
        <f t="shared" ref="Y13:Y14" si="2">+IF(X13="MA","Situación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62">
        <v>10</v>
      </c>
      <c r="AA13" s="162">
        <f t="shared" ref="AA13:AA14" si="3">W13*Z13</f>
        <v>60</v>
      </c>
      <c r="AB13" s="165" t="str">
        <f t="shared" ref="AB13:AB14" si="4">+IF(AND(U13*V13*Z13&gt;=600,U13*V13*Z13&lt;=4000),"I",IF(AND(U13*V13*Z13&gt;=150,U13*V13*Z13&lt;=500),"II",IF(AND(U13*V13*Z13&gt;=40,U13*V13*Z13&lt;=120),"III",IF(AND(U13*V13*Z13&gt;=0,U13*V13*Z13&lt;=20),"IV",""))))</f>
        <v>III</v>
      </c>
      <c r="AC13" s="166" t="str">
        <f t="shared" ref="AC13:AC14" si="5">+IF(AB13="I","Situación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 t="shared" ref="AD13:AD14" si="6">+IF(AB13="I","No aceptable",IF(AB13="II","No aceptable o aceptable con control específico",IF(AB13="III","Aceptable",IF(AB13="IV","Aceptable",""))))</f>
        <v>Aceptable</v>
      </c>
      <c r="AE13" s="166" t="s">
        <v>342</v>
      </c>
      <c r="AF13" s="158" t="s">
        <v>34</v>
      </c>
      <c r="AG13" s="158" t="s">
        <v>34</v>
      </c>
      <c r="AH13" s="158" t="s">
        <v>34</v>
      </c>
      <c r="AI13" s="158" t="s">
        <v>341</v>
      </c>
      <c r="AJ13" s="158" t="s">
        <v>34</v>
      </c>
      <c r="AK13" s="161" t="s">
        <v>271</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row>
    <row r="14" spans="1:63" s="110" customFormat="1" ht="72" customHeight="1" x14ac:dyDescent="0.35">
      <c r="A14" s="128"/>
      <c r="B14" s="236"/>
      <c r="C14" s="236"/>
      <c r="D14" s="236"/>
      <c r="E14" s="297"/>
      <c r="F14" s="297"/>
      <c r="G14" s="143"/>
      <c r="H14" s="307"/>
      <c r="I14" s="158" t="s">
        <v>612</v>
      </c>
      <c r="J14" s="158" t="s">
        <v>613</v>
      </c>
      <c r="K14" s="158" t="s">
        <v>614</v>
      </c>
      <c r="L14" s="172">
        <v>2</v>
      </c>
      <c r="M14" s="161">
        <v>0</v>
      </c>
      <c r="N14" s="172">
        <v>0</v>
      </c>
      <c r="O14" s="172">
        <f>SUM(L14:N14)</f>
        <v>2</v>
      </c>
      <c r="P14" s="158" t="s">
        <v>615</v>
      </c>
      <c r="Q14" s="161">
        <v>8</v>
      </c>
      <c r="R14" s="158" t="s">
        <v>331</v>
      </c>
      <c r="S14" s="158" t="s">
        <v>616</v>
      </c>
      <c r="T14" s="158" t="s">
        <v>617</v>
      </c>
      <c r="U14" s="162">
        <v>2</v>
      </c>
      <c r="V14" s="162">
        <v>1</v>
      </c>
      <c r="W14" s="162">
        <f t="shared" si="0"/>
        <v>2</v>
      </c>
      <c r="X14" s="163" t="str">
        <f t="shared" si="1"/>
        <v>B</v>
      </c>
      <c r="Y14" s="166" t="str">
        <f t="shared" si="2"/>
        <v>Situación mejorable con exposición ocasional o esporádica, o situación sin anomalía destacable con cualquier nivel de exposición. No es esperable que se materialice el riesgo, aunque puede ser concebible.</v>
      </c>
      <c r="Z14" s="162">
        <v>10</v>
      </c>
      <c r="AA14" s="162">
        <f t="shared" si="3"/>
        <v>20</v>
      </c>
      <c r="AB14" s="165" t="str">
        <f t="shared" si="4"/>
        <v>IV</v>
      </c>
      <c r="AC14" s="166" t="str">
        <f t="shared" si="5"/>
        <v>Mantener las medidas de control existentes, pero se deberían considerar soluciones o mejoras y se deben hacer comprobaciones periódicas para asegurar que el riesgo aún es tolerable.</v>
      </c>
      <c r="AD14" s="166" t="str">
        <f t="shared" si="6"/>
        <v>Aceptable</v>
      </c>
      <c r="AE14" s="158" t="s">
        <v>351</v>
      </c>
      <c r="AF14" s="158" t="s">
        <v>34</v>
      </c>
      <c r="AG14" s="158" t="s">
        <v>34</v>
      </c>
      <c r="AH14" s="158" t="s">
        <v>34</v>
      </c>
      <c r="AI14" s="158" t="s">
        <v>338</v>
      </c>
      <c r="AJ14" s="158" t="s">
        <v>34</v>
      </c>
      <c r="AK14" s="161" t="s">
        <v>618</v>
      </c>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row>
    <row r="15" spans="1:63" s="2" customFormat="1" ht="72" customHeight="1" x14ac:dyDescent="0.35">
      <c r="A15" s="45"/>
      <c r="B15" s="236"/>
      <c r="C15" s="236"/>
      <c r="D15" s="236"/>
      <c r="E15" s="297"/>
      <c r="F15" s="297"/>
      <c r="G15" s="33" t="s">
        <v>42</v>
      </c>
      <c r="H15" s="307"/>
      <c r="I15" s="158" t="s">
        <v>60</v>
      </c>
      <c r="J15" s="158" t="s">
        <v>348</v>
      </c>
      <c r="K15" s="158" t="s">
        <v>327</v>
      </c>
      <c r="L15" s="172">
        <v>2</v>
      </c>
      <c r="M15" s="161">
        <v>0</v>
      </c>
      <c r="N15" s="172">
        <v>0</v>
      </c>
      <c r="O15" s="172">
        <f>SUM(L15:N15)</f>
        <v>2</v>
      </c>
      <c r="P15" s="158" t="s">
        <v>343</v>
      </c>
      <c r="Q15" s="158">
        <v>8</v>
      </c>
      <c r="R15" s="158" t="s">
        <v>331</v>
      </c>
      <c r="S15" s="158" t="s">
        <v>329</v>
      </c>
      <c r="T15" s="158" t="s">
        <v>443</v>
      </c>
      <c r="U15" s="162">
        <v>2</v>
      </c>
      <c r="V15" s="162">
        <v>3</v>
      </c>
      <c r="W15" s="162">
        <f t="shared" ref="W15:W22" si="7">V15*U15</f>
        <v>6</v>
      </c>
      <c r="X15" s="163" t="str">
        <f t="shared" ref="X15:X22" si="8">+IF(AND(U15*V15&gt;=24,U15*V15&lt;=40),"MA",IF(AND(U15*V15&gt;=10,U15*V15&lt;=20),"A",IF(AND(U15*V15&gt;=6,U15*V15&lt;=8),"M",IF(AND(U15*V15&gt;=0,U15*V15&lt;=4),"B",""))))</f>
        <v>M</v>
      </c>
      <c r="Y15" s="166" t="str">
        <f t="shared" ref="Y15:Y22" si="9">+IF(X15="MA","Situación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162">
        <v>10</v>
      </c>
      <c r="AA15" s="162">
        <f t="shared" ref="AA15:AA22" si="10">W15*Z15</f>
        <v>60</v>
      </c>
      <c r="AB15" s="165" t="str">
        <f t="shared" ref="AB15:AB22" si="11">+IF(AND(U15*V15*Z15&gt;=600,U15*V15*Z15&lt;=4000),"I",IF(AND(U15*V15*Z15&gt;=150,U15*V15*Z15&lt;=500),"II",IF(AND(U15*V15*Z15&gt;=40,U15*V15*Z15&lt;=120),"III",IF(AND(U15*V15*Z15&gt;=0,U15*V15*Z15&lt;=20),"IV",""))))</f>
        <v>III</v>
      </c>
      <c r="AC15" s="166" t="str">
        <f t="shared" ref="AC15:AC22" si="12">+IF(AB15="I","Situación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66" t="str">
        <f t="shared" ref="AD15:AD22" si="13">+IF(AB15="I","No aceptable",IF(AB15="II","No aceptable o aceptable con control específico",IF(AB15="III","Aceptable",IF(AB15="IV","Aceptable",""))))</f>
        <v>Aceptable</v>
      </c>
      <c r="AE15" s="158" t="s">
        <v>351</v>
      </c>
      <c r="AF15" s="158" t="s">
        <v>34</v>
      </c>
      <c r="AG15" s="158" t="s">
        <v>34</v>
      </c>
      <c r="AH15" s="158" t="s">
        <v>34</v>
      </c>
      <c r="AI15" s="158" t="s">
        <v>344</v>
      </c>
      <c r="AJ15" s="158" t="s">
        <v>34</v>
      </c>
      <c r="AK15" s="161" t="s">
        <v>35</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row>
    <row r="16" spans="1:63" s="2" customFormat="1" ht="292.5" x14ac:dyDescent="0.35">
      <c r="A16" s="45"/>
      <c r="B16" s="236"/>
      <c r="C16" s="236"/>
      <c r="D16" s="236"/>
      <c r="E16" s="297"/>
      <c r="F16" s="297"/>
      <c r="G16" s="100" t="s">
        <v>42</v>
      </c>
      <c r="H16" s="168" t="s">
        <v>306</v>
      </c>
      <c r="I16" s="168" t="s">
        <v>522</v>
      </c>
      <c r="J16" s="168" t="s">
        <v>509</v>
      </c>
      <c r="K16" s="168" t="s">
        <v>510</v>
      </c>
      <c r="L16" s="222">
        <v>1</v>
      </c>
      <c r="M16" s="158">
        <v>0</v>
      </c>
      <c r="N16" s="223">
        <v>0</v>
      </c>
      <c r="O16" s="223">
        <v>1</v>
      </c>
      <c r="P16" s="168" t="s">
        <v>511</v>
      </c>
      <c r="Q16" s="158">
        <v>8</v>
      </c>
      <c r="R16" s="168" t="s">
        <v>512</v>
      </c>
      <c r="S16" s="168" t="s">
        <v>513</v>
      </c>
      <c r="T16" s="168" t="s">
        <v>514</v>
      </c>
      <c r="U16" s="162">
        <v>2</v>
      </c>
      <c r="V16" s="162">
        <v>3</v>
      </c>
      <c r="W16" s="162">
        <f t="shared" si="7"/>
        <v>6</v>
      </c>
      <c r="X16" s="163" t="str">
        <f t="shared" si="8"/>
        <v>M</v>
      </c>
      <c r="Y16" s="166" t="str">
        <f t="shared" si="9"/>
        <v>Situación deficiente con exposición esporádica, o bien situación mejorable con exposición continuada o frecuente. Es posible que suceda el daño alguna vez.</v>
      </c>
      <c r="Z16" s="162">
        <v>25</v>
      </c>
      <c r="AA16" s="162">
        <f t="shared" si="10"/>
        <v>150</v>
      </c>
      <c r="AB16" s="165" t="str">
        <f t="shared" si="11"/>
        <v>II</v>
      </c>
      <c r="AC16" s="166" t="str">
        <f t="shared" si="12"/>
        <v>Corregir y adoptar medidas de control de inmediato. Sin embargo suspenda actividades si el nivel de riesgo está por encima o igual de 360.</v>
      </c>
      <c r="AD16" s="166" t="str">
        <f t="shared" si="13"/>
        <v>No aceptable o aceptable con control específico</v>
      </c>
      <c r="AE16" s="166" t="s">
        <v>655</v>
      </c>
      <c r="AF16" s="158" t="s">
        <v>34</v>
      </c>
      <c r="AG16" s="158" t="s">
        <v>34</v>
      </c>
      <c r="AH16" s="162" t="s">
        <v>507</v>
      </c>
      <c r="AI16" s="162" t="s">
        <v>508</v>
      </c>
      <c r="AJ16" s="158" t="s">
        <v>506</v>
      </c>
      <c r="AK16" s="158" t="s">
        <v>271</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row>
    <row r="17" spans="1:63" s="2" customFormat="1" ht="72" customHeight="1" x14ac:dyDescent="0.35">
      <c r="A17" s="45"/>
      <c r="B17" s="236"/>
      <c r="C17" s="236"/>
      <c r="D17" s="236"/>
      <c r="E17" s="297"/>
      <c r="F17" s="297"/>
      <c r="G17" s="33" t="s">
        <v>42</v>
      </c>
      <c r="H17" s="161" t="s">
        <v>307</v>
      </c>
      <c r="I17" s="168" t="s">
        <v>578</v>
      </c>
      <c r="J17" s="168" t="s">
        <v>574</v>
      </c>
      <c r="K17" s="168" t="s">
        <v>575</v>
      </c>
      <c r="L17" s="172">
        <v>2</v>
      </c>
      <c r="M17" s="161">
        <v>0</v>
      </c>
      <c r="N17" s="172">
        <v>0</v>
      </c>
      <c r="O17" s="172">
        <f t="shared" ref="O17:O22" si="14">SUM(L17:N17)</f>
        <v>2</v>
      </c>
      <c r="P17" s="168" t="str">
        <f t="shared" ref="P17" si="15">K17</f>
        <v>CERVICALGIAS, DORSALGIAS, LUMBALGIAS, ESPASMOS MUSCULARES,  EDEMA O ADORMECIMIENTO EN MIEMBROS INFERIORES</v>
      </c>
      <c r="Q17" s="161">
        <v>8</v>
      </c>
      <c r="R17" s="168" t="s">
        <v>576</v>
      </c>
      <c r="S17" s="168" t="s">
        <v>202</v>
      </c>
      <c r="T17" s="168" t="s">
        <v>577</v>
      </c>
      <c r="U17" s="162">
        <v>2</v>
      </c>
      <c r="V17" s="162">
        <v>6</v>
      </c>
      <c r="W17" s="162">
        <f t="shared" si="7"/>
        <v>12</v>
      </c>
      <c r="X17" s="163" t="str">
        <f t="shared" si="8"/>
        <v>A</v>
      </c>
      <c r="Y17" s="166" t="str">
        <f t="shared" si="9"/>
        <v>Situación deficiente con exposición frecuente u ocasional, o bien situación muy deficiente con exposición ocasional o esporádica. La materialización de Riesgo es posible que suceda varias veces en la vida laboral</v>
      </c>
      <c r="Z17" s="162">
        <v>25</v>
      </c>
      <c r="AA17" s="162">
        <f t="shared" si="10"/>
        <v>300</v>
      </c>
      <c r="AB17" s="165" t="str">
        <f t="shared" si="11"/>
        <v>II</v>
      </c>
      <c r="AC17" s="166" t="str">
        <f t="shared" si="12"/>
        <v>Corregir y adoptar medidas de control de inmediato. Sin embargo suspenda actividades si el nivel de riesgo está por encima o igual de 360.</v>
      </c>
      <c r="AD17" s="166" t="str">
        <f t="shared" si="13"/>
        <v>No aceptable o aceptable con control específico</v>
      </c>
      <c r="AE17" s="158" t="s">
        <v>545</v>
      </c>
      <c r="AF17" s="158" t="s">
        <v>34</v>
      </c>
      <c r="AG17" s="158" t="s">
        <v>34</v>
      </c>
      <c r="AH17" s="168" t="s">
        <v>325</v>
      </c>
      <c r="AI17" s="168" t="s">
        <v>326</v>
      </c>
      <c r="AJ17" s="161" t="s">
        <v>34</v>
      </c>
      <c r="AK17" s="161" t="s">
        <v>35</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row>
    <row r="18" spans="1:63" s="2" customFormat="1" ht="72" customHeight="1" x14ac:dyDescent="0.35">
      <c r="A18" s="45"/>
      <c r="B18" s="236"/>
      <c r="C18" s="236"/>
      <c r="D18" s="236"/>
      <c r="E18" s="297"/>
      <c r="F18" s="297"/>
      <c r="G18" s="33" t="s">
        <v>33</v>
      </c>
      <c r="H18" s="307" t="s">
        <v>106</v>
      </c>
      <c r="I18" s="168" t="s">
        <v>274</v>
      </c>
      <c r="J18" s="168" t="s">
        <v>407</v>
      </c>
      <c r="K18" s="168" t="s">
        <v>405</v>
      </c>
      <c r="L18" s="172">
        <v>2</v>
      </c>
      <c r="M18" s="161">
        <v>0</v>
      </c>
      <c r="N18" s="172">
        <v>0</v>
      </c>
      <c r="O18" s="172">
        <f t="shared" si="14"/>
        <v>2</v>
      </c>
      <c r="P18" s="168" t="s">
        <v>406</v>
      </c>
      <c r="Q18" s="161">
        <v>8</v>
      </c>
      <c r="R18" s="158" t="s">
        <v>202</v>
      </c>
      <c r="S18" s="168" t="s">
        <v>452</v>
      </c>
      <c r="T18" s="158" t="s">
        <v>454</v>
      </c>
      <c r="U18" s="162">
        <v>2</v>
      </c>
      <c r="V18" s="162">
        <v>3</v>
      </c>
      <c r="W18" s="162">
        <f>V18*U18</f>
        <v>6</v>
      </c>
      <c r="X18" s="163" t="str">
        <f>+IF(AND(U18*V18&gt;=24,U18*V18&lt;=40),"MA",IF(AND(U18*V18&gt;=10,U18*V18&lt;=20),"A",IF(AND(U18*V18&gt;=6,U18*V18&lt;=8),"M",IF(AND(U18*V18&gt;=0,U18*V18&lt;=4),"B",""))))</f>
        <v>M</v>
      </c>
      <c r="Y18" s="166"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162">
        <v>10</v>
      </c>
      <c r="AA18" s="162">
        <f>W18*Z18</f>
        <v>60</v>
      </c>
      <c r="AB18" s="165" t="str">
        <f>+IF(AND(U18*V18*Z18&gt;=600,U18*V18*Z18&lt;=4000),"I",IF(AND(U18*V18*Z18&gt;=150,U18*V18*Z18&lt;=500),"II",IF(AND(U18*V18*Z18&gt;=40,U18*V18*Z18&lt;=120),"III",IF(AND(U18*V18*Z18&gt;=0,U18*V18*Z18&lt;=20),"IV",""))))</f>
        <v>III</v>
      </c>
      <c r="AC18" s="166"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166" t="str">
        <f>+IF(AB18="I","No aceptable",IF(AB18="II","No aceptable o aceptable con control específico",IF(AB18="III","Aceptable",IF(AB18="IV","Aceptable",""))))</f>
        <v>Aceptable</v>
      </c>
      <c r="AE18" s="158" t="s">
        <v>34</v>
      </c>
      <c r="AF18" s="158" t="s">
        <v>34</v>
      </c>
      <c r="AG18" s="158" t="s">
        <v>34</v>
      </c>
      <c r="AH18" s="168" t="s">
        <v>408</v>
      </c>
      <c r="AI18" s="158" t="s">
        <v>206</v>
      </c>
      <c r="AJ18" s="158" t="s">
        <v>34</v>
      </c>
      <c r="AK18" s="161"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row>
    <row r="19" spans="1:63" s="2" customFormat="1" ht="72" customHeight="1" x14ac:dyDescent="0.35">
      <c r="A19" s="45"/>
      <c r="B19" s="236"/>
      <c r="C19" s="236"/>
      <c r="D19" s="236"/>
      <c r="E19" s="297"/>
      <c r="F19" s="297"/>
      <c r="G19" s="33" t="s">
        <v>33</v>
      </c>
      <c r="H19" s="307"/>
      <c r="I19" s="168" t="s">
        <v>48</v>
      </c>
      <c r="J19" s="168" t="s">
        <v>409</v>
      </c>
      <c r="K19" s="168" t="s">
        <v>400</v>
      </c>
      <c r="L19" s="172">
        <v>2</v>
      </c>
      <c r="M19" s="161">
        <v>0</v>
      </c>
      <c r="N19" s="172">
        <v>0</v>
      </c>
      <c r="O19" s="172">
        <f t="shared" si="14"/>
        <v>2</v>
      </c>
      <c r="P19" s="168" t="s">
        <v>417</v>
      </c>
      <c r="Q19" s="161">
        <v>8</v>
      </c>
      <c r="R19" s="168" t="s">
        <v>202</v>
      </c>
      <c r="S19" s="158" t="s">
        <v>440</v>
      </c>
      <c r="T19" s="168" t="s">
        <v>450</v>
      </c>
      <c r="U19" s="162">
        <v>2</v>
      </c>
      <c r="V19" s="162">
        <v>4</v>
      </c>
      <c r="W19" s="162">
        <f>V19*U19</f>
        <v>8</v>
      </c>
      <c r="X19" s="163" t="str">
        <f>+IF(AND(U19*V19&gt;=24,U19*V19&lt;=40),"MA",IF(AND(U19*V19&gt;=10,U19*V19&lt;=20),"A",IF(AND(U19*V19&gt;=6,U19*V19&lt;=8),"M",IF(AND(U19*V19&gt;=0,U19*V19&lt;=4),"B",""))))</f>
        <v>M</v>
      </c>
      <c r="Y19" s="166"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162">
        <v>60</v>
      </c>
      <c r="AA19" s="162">
        <f>W19*Z19</f>
        <v>480</v>
      </c>
      <c r="AB19" s="165" t="str">
        <f t="shared" ref="AB19:AB21" si="16">+IF(AND(U19*V19*Z19&gt;=600,U19*V19*Z19&lt;=4000),"I",IF(AND(U19*V19*Z19&gt;=150,U19*V19*Z19&lt;=500),"II",IF(AND(U19*V19*Z19&gt;=40,U19*V19*Z19&lt;=120),"III",IF(AND(U19*V19*Z19&gt;=0,U19*V19*Z19&lt;=20),"IV",""))))</f>
        <v>II</v>
      </c>
      <c r="AC19" s="166"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9" s="166" t="str">
        <f>+IF(AB19="I","No aceptable",IF(AB19="II","No aceptable o aceptable con control específico",IF(AB19="III","Aceptable",IF(AB19="IV","Aceptable",""))))</f>
        <v>No aceptable o aceptable con control específico</v>
      </c>
      <c r="AE19" s="166" t="s">
        <v>620</v>
      </c>
      <c r="AF19" s="158" t="s">
        <v>34</v>
      </c>
      <c r="AG19" s="158" t="s">
        <v>34</v>
      </c>
      <c r="AH19" s="168" t="s">
        <v>69</v>
      </c>
      <c r="AI19" s="168" t="s">
        <v>411</v>
      </c>
      <c r="AJ19" s="158" t="s">
        <v>34</v>
      </c>
      <c r="AK19" s="161"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row>
    <row r="20" spans="1:63" s="2" customFormat="1" ht="72" customHeight="1" x14ac:dyDescent="0.35">
      <c r="A20" s="45"/>
      <c r="B20" s="236"/>
      <c r="C20" s="236"/>
      <c r="D20" s="236"/>
      <c r="E20" s="297"/>
      <c r="F20" s="297"/>
      <c r="G20" s="107"/>
      <c r="H20" s="307"/>
      <c r="I20" s="168" t="s">
        <v>455</v>
      </c>
      <c r="J20" s="168" t="s">
        <v>470</v>
      </c>
      <c r="K20" s="168" t="s">
        <v>471</v>
      </c>
      <c r="L20" s="172">
        <v>2</v>
      </c>
      <c r="M20" s="161">
        <v>0</v>
      </c>
      <c r="N20" s="172">
        <v>0</v>
      </c>
      <c r="O20" s="172">
        <f t="shared" si="14"/>
        <v>2</v>
      </c>
      <c r="P20" s="168" t="s">
        <v>472</v>
      </c>
      <c r="Q20" s="161">
        <v>8</v>
      </c>
      <c r="R20" s="168" t="s">
        <v>393</v>
      </c>
      <c r="S20" s="158" t="s">
        <v>544</v>
      </c>
      <c r="T20" s="168" t="s">
        <v>473</v>
      </c>
      <c r="U20" s="162">
        <v>2</v>
      </c>
      <c r="V20" s="162">
        <v>4</v>
      </c>
      <c r="W20" s="162">
        <f>V20*U20</f>
        <v>8</v>
      </c>
      <c r="X20" s="163" t="str">
        <f>+IF(AND(U20*V20&gt;=24,U20*V20&lt;=40),"MA",IF(AND(U20*V20&gt;=10,U20*V20&lt;=20),"A",IF(AND(U20*V20&gt;=6,U20*V20&lt;=8),"M",IF(AND(U20*V20&gt;=0,U20*V20&lt;=4),"B",""))))</f>
        <v>M</v>
      </c>
      <c r="Y20" s="166" t="str">
        <f>+IF(X20="MA","Situación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162">
        <v>26</v>
      </c>
      <c r="AA20" s="162">
        <f>W20*Z20</f>
        <v>208</v>
      </c>
      <c r="AB20" s="165" t="str">
        <f t="shared" si="16"/>
        <v>II</v>
      </c>
      <c r="AC20" s="166" t="str">
        <f>+IF(AB20="I","Situación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0" s="166" t="str">
        <f>+IF(AB20="I","No aceptable",IF(AB20="II","No aceptable o aceptable con control específico",IF(AB20="III","Aceptable",IF(AB20="IV","Aceptable",""))))</f>
        <v>No aceptable o aceptable con control específico</v>
      </c>
      <c r="AE20" s="166" t="s">
        <v>474</v>
      </c>
      <c r="AF20" s="158" t="s">
        <v>34</v>
      </c>
      <c r="AG20" s="158" t="s">
        <v>34</v>
      </c>
      <c r="AH20" s="168" t="s">
        <v>69</v>
      </c>
      <c r="AI20" s="168" t="s">
        <v>475</v>
      </c>
      <c r="AJ20" s="158" t="s">
        <v>34</v>
      </c>
      <c r="AK20" s="161"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row>
    <row r="21" spans="1:63" s="2" customFormat="1" ht="72" customHeight="1" x14ac:dyDescent="0.35">
      <c r="A21" s="45"/>
      <c r="B21" s="236"/>
      <c r="C21" s="236"/>
      <c r="D21" s="236"/>
      <c r="E21" s="297"/>
      <c r="F21" s="297"/>
      <c r="G21" s="33" t="s">
        <v>33</v>
      </c>
      <c r="H21" s="307"/>
      <c r="I21" s="168" t="s">
        <v>65</v>
      </c>
      <c r="J21" s="168" t="s">
        <v>416</v>
      </c>
      <c r="K21" s="168" t="s">
        <v>400</v>
      </c>
      <c r="L21" s="172">
        <v>2</v>
      </c>
      <c r="M21" s="161">
        <v>0</v>
      </c>
      <c r="N21" s="172">
        <v>0</v>
      </c>
      <c r="O21" s="172">
        <f t="shared" si="14"/>
        <v>2</v>
      </c>
      <c r="P21" s="168" t="s">
        <v>417</v>
      </c>
      <c r="Q21" s="161">
        <v>1</v>
      </c>
      <c r="R21" s="168" t="s">
        <v>419</v>
      </c>
      <c r="S21" s="168" t="s">
        <v>642</v>
      </c>
      <c r="T21" s="158" t="s">
        <v>445</v>
      </c>
      <c r="U21" s="162">
        <v>6</v>
      </c>
      <c r="V21" s="162">
        <v>2</v>
      </c>
      <c r="W21" s="162">
        <f>V21*U21</f>
        <v>12</v>
      </c>
      <c r="X21" s="163" t="str">
        <f>+IF(AND(U21*V21&gt;=24,U21*V21&lt;=40),"MA",IF(AND(U21*V21&gt;=10,U21*V21&lt;=20),"A",IF(AND(U21*V21&gt;=6,U21*V21&lt;=8),"M",IF(AND(U21*V21&gt;=0,U21*V21&lt;=4),"B",""))))</f>
        <v>A</v>
      </c>
      <c r="Y21" s="166" t="str">
        <f>+IF(X21="MA","Situación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1" s="162">
        <v>10</v>
      </c>
      <c r="AA21" s="162">
        <f>W21*Z21</f>
        <v>120</v>
      </c>
      <c r="AB21" s="165" t="str">
        <f t="shared" si="16"/>
        <v>III</v>
      </c>
      <c r="AC21" s="166" t="str">
        <f>+IF(AB21="I","Situación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66" t="str">
        <f>+IF(AB21="I","No aceptable",IF(AB21="II","No aceptable o aceptable con control específico",IF(AB21="III","Aceptable",IF(AB21="IV","Aceptable",""))))</f>
        <v>Aceptable</v>
      </c>
      <c r="AE21" s="166" t="s">
        <v>128</v>
      </c>
      <c r="AF21" s="166" t="s">
        <v>34</v>
      </c>
      <c r="AG21" s="166" t="s">
        <v>202</v>
      </c>
      <c r="AH21" s="168" t="s">
        <v>420</v>
      </c>
      <c r="AI21" s="168" t="s">
        <v>421</v>
      </c>
      <c r="AJ21" s="161" t="s">
        <v>34</v>
      </c>
      <c r="AK21" s="161"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row>
    <row r="22" spans="1:63" s="2" customFormat="1" ht="72" customHeight="1" x14ac:dyDescent="0.35">
      <c r="A22" s="45"/>
      <c r="B22" s="236"/>
      <c r="C22" s="236"/>
      <c r="D22" s="236"/>
      <c r="E22" s="297"/>
      <c r="F22" s="297"/>
      <c r="G22" s="33" t="s">
        <v>33</v>
      </c>
      <c r="H22" s="168" t="s">
        <v>72</v>
      </c>
      <c r="I22" s="168" t="s">
        <v>398</v>
      </c>
      <c r="J22" s="168" t="s">
        <v>399</v>
      </c>
      <c r="K22" s="168" t="s">
        <v>400</v>
      </c>
      <c r="L22" s="172">
        <v>2</v>
      </c>
      <c r="M22" s="161">
        <v>0</v>
      </c>
      <c r="N22" s="172">
        <v>0</v>
      </c>
      <c r="O22" s="172">
        <f t="shared" si="14"/>
        <v>2</v>
      </c>
      <c r="P22" s="168" t="s">
        <v>401</v>
      </c>
      <c r="Q22" s="161">
        <v>8</v>
      </c>
      <c r="R22" s="168" t="s">
        <v>402</v>
      </c>
      <c r="S22" s="168" t="s">
        <v>403</v>
      </c>
      <c r="T22" s="158" t="s">
        <v>469</v>
      </c>
      <c r="U22" s="162">
        <v>2</v>
      </c>
      <c r="V22" s="162">
        <v>1</v>
      </c>
      <c r="W22" s="162">
        <f t="shared" si="7"/>
        <v>2</v>
      </c>
      <c r="X22" s="163" t="str">
        <f t="shared" si="8"/>
        <v>B</v>
      </c>
      <c r="Y22" s="166" t="str">
        <f t="shared" si="9"/>
        <v>Situación mejorable con exposición ocasional o esporádica, o situación sin anomalía destacable con cualquier nivel de exposición. No es esperable que se materialice el riesgo, aunque puede ser concebible.</v>
      </c>
      <c r="Z22" s="162">
        <v>10</v>
      </c>
      <c r="AA22" s="162">
        <f t="shared" si="10"/>
        <v>20</v>
      </c>
      <c r="AB22" s="165" t="str">
        <f t="shared" si="11"/>
        <v>IV</v>
      </c>
      <c r="AC22" s="166" t="str">
        <f t="shared" si="12"/>
        <v>Mantener las medidas de control existentes, pero se deberían considerar soluciones o mejoras y se deben hacer comprobaciones periódicas para asegurar que el riesgo aún es tolerable.</v>
      </c>
      <c r="AD22" s="166" t="str">
        <f t="shared" si="13"/>
        <v>Aceptable</v>
      </c>
      <c r="AE22" s="166" t="s">
        <v>623</v>
      </c>
      <c r="AF22" s="161" t="s">
        <v>34</v>
      </c>
      <c r="AG22" s="161" t="s">
        <v>34</v>
      </c>
      <c r="AH22" s="168" t="s">
        <v>73</v>
      </c>
      <c r="AI22" s="168" t="s">
        <v>404</v>
      </c>
      <c r="AJ22" s="161" t="s">
        <v>34</v>
      </c>
      <c r="AK22" s="161" t="s">
        <v>624</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row>
    <row r="23" spans="1:63" ht="51.75" customHeight="1" x14ac:dyDescent="0.2">
      <c r="AI23" s="85"/>
    </row>
  </sheetData>
  <mergeCells count="43">
    <mergeCell ref="AD9:AD10"/>
    <mergeCell ref="AE9:AE10"/>
    <mergeCell ref="AF9:AF10"/>
    <mergeCell ref="V9:V10"/>
    <mergeCell ref="AJ9:AJ10"/>
    <mergeCell ref="W9:W10"/>
    <mergeCell ref="X9:X10"/>
    <mergeCell ref="Y9:Y10"/>
    <mergeCell ref="Z9:Z10"/>
    <mergeCell ref="AK9:AK10"/>
    <mergeCell ref="B11:B22"/>
    <mergeCell ref="C11:C22"/>
    <mergeCell ref="D11:D22"/>
    <mergeCell ref="E11:E22"/>
    <mergeCell ref="F11:F22"/>
    <mergeCell ref="AA9:AA10"/>
    <mergeCell ref="AB9:AB10"/>
    <mergeCell ref="AC9:AC10"/>
    <mergeCell ref="U9:U10"/>
    <mergeCell ref="H12:H15"/>
    <mergeCell ref="H18:H21"/>
    <mergeCell ref="AG9:AG10"/>
    <mergeCell ref="AH9:AH10"/>
    <mergeCell ref="AI9:AI10"/>
    <mergeCell ref="G9:G10"/>
    <mergeCell ref="R9:T9"/>
    <mergeCell ref="B9:B10"/>
    <mergeCell ref="C9:C10"/>
    <mergeCell ref="D9:D10"/>
    <mergeCell ref="E9:E10"/>
    <mergeCell ref="F9:F10"/>
    <mergeCell ref="H9:J9"/>
    <mergeCell ref="K9:K10"/>
    <mergeCell ref="L9:O9"/>
    <mergeCell ref="P9:P10"/>
    <mergeCell ref="Q9:Q10"/>
    <mergeCell ref="B5:T5"/>
    <mergeCell ref="U5:AK5"/>
    <mergeCell ref="B7:T8"/>
    <mergeCell ref="U7:AC8"/>
    <mergeCell ref="AD7:AD8"/>
    <mergeCell ref="AE7:AK7"/>
    <mergeCell ref="AE8:AK8"/>
  </mergeCells>
  <conditionalFormatting sqref="AB744:AF744 AE576:AF576 AE564:AF564 AE296:AF296 AE64:AF64 AE62:AF62 AE53:AF53 AE51:AE52 AE54:AE61 AE63 AE36:AF36 AE24:AF24 AE39:AF39 AE50:AF50 AE25:AE35 AE37:AE38 AE40:AE49 AB112:AF112 AB97:AF97 AB91:AF94 AB82:AF82 AB76:AF79 AB67:AF67 AB65:AE66 AB68:AE75 AB80:AE81 AB83:AE90 AB95:AE96 AB106:AF109 AB98:AE105 AB110:AE111 AB124:AF125 AB113:AE123 AB127:AF127 AB126:AE126 AB137:AF138 AB128:AE136 AB140:AF140 AB139:AE139 AB152:AF153 AB141:AE151 AB155:AF155 AB154:AE154 AB156:AE165 AF151 AF165:AF166 AE168:AF168 AE166:AE167 AE169:AE178 AF178 AE179:AF180 AE182:AF182 AE181 AE183:AE192 AF192 AE193:AF194 AE196:AF196 AE195 AE197:AE206 AF206 AE207:AF208 AE210:AF210 AE209 AE211:AE220 AF220 AB166:AD220 AB221:AF293 AE308:AF309 AE311:AF311 AE310 AE312:AE321 AF321 AB322:AF322 AE323:AF561 AE562:AE563 AE565:AE575 AB323:AD576 AB577:AF662 AB739:AF739 AB674:AF675 AB665:AF665 AB663:AE664 AB666:AE673 AB677:AF736 AB676:AE676 AB737:AE738 AB740:AE743 AB748:AF749 AB745:AE747 AB751:AF811 AB750:AE750 AB294:AE295 AE297:AE307 AB296:AD321 AE23 AB22:AD64 AB12:AD12 AB17:AD18 AB15:AD15">
    <cfRule type="cellIs" dxfId="664" priority="158" stopIfTrue="1" operator="equal">
      <formula>"I"</formula>
    </cfRule>
    <cfRule type="cellIs" dxfId="663" priority="159" stopIfTrue="1" operator="equal">
      <formula>"II"</formula>
    </cfRule>
    <cfRule type="cellIs" dxfId="662" priority="160" stopIfTrue="1" operator="between">
      <formula>"III"</formula>
      <formula>"IV"</formula>
    </cfRule>
  </conditionalFormatting>
  <conditionalFormatting sqref="AD744:AF744 AE576:AF576 AE564:AF564 AD296:AF296 AD294:AE295 AD297:AE308 AD112:AF112 AD97:AF97 AD91:AF94 AD82:AF82 AD64:AF64 AD62:AF62 AD53:AF53 AD36:AF36 AD24:AF24 AD25:AE35 AD39:AF39 AD37:AE38 AD50:AF50 AD40:AE49 AD51:AE52 AD54:AE61 AD63:AE63 AD76:AF79 AD67:AF67 AD65:AE66 AD68:AE75 AD80:AE81 AD83:AE90 AD95:AE96 AD106:AF109 AD98:AE105 AD110:AE111 AD124:AF125 AD113:AE123 AD127:AF127 AD126:AE126 AD137:AF138 AD128:AE136 AD140:AF140 AD139:AE139 AD152:AF153 AD141:AE151 AD155:AF155 AD154:AE154 AD156:AE165 AF151 AF165:AF166 AE168:AF168 AE166:AE167 AE169:AE178 AF178 AE179:AF180 AE182:AF182 AE181 AE183:AE192 AF192 AE193:AF194 AE196:AF196 AE195 AE197:AE206 AF206 AE207:AF208 AE210:AF210 AE209 AE211:AE220 AF220 AD166:AD220 AD221:AF293 AF308:AF309 AE311:AF311 AE309:AE310 AE312:AE321 AF321 AD309:AD321 AD322:AF322 AE323:AF561 AE562:AE563 AE565:AE575 AD323:AD576 AD577:AF662 AD739:AF739 AD674:AF675 AD665:AF665 AD663:AE664 AD666:AE673 AD677:AF736 AD676:AE676 AD737:AE738 AD740:AE743 AD748:AF749 AD745:AE747 AD751:AF811 AD750:AE750 AD23:AE23 AD22 AD12 AD17:AD18 AD15">
    <cfRule type="cellIs" dxfId="661" priority="156" stopIfTrue="1" operator="equal">
      <formula>"Aceptable"</formula>
    </cfRule>
    <cfRule type="cellIs" dxfId="660" priority="157" stopIfTrue="1" operator="equal">
      <formula>"No aceptable"</formula>
    </cfRule>
  </conditionalFormatting>
  <conditionalFormatting sqref="AD22:AD811 AD12 AD17:AD18 AD15">
    <cfRule type="containsText" dxfId="659" priority="153" stopIfTrue="1" operator="containsText" text="No aceptable o aceptable con control específico">
      <formula>NOT(ISERROR(SEARCH("No aceptable o aceptable con control específico",AD12)))</formula>
    </cfRule>
    <cfRule type="containsText" dxfId="658" priority="154" stopIfTrue="1" operator="containsText" text="No aceptable">
      <formula>NOT(ISERROR(SEARCH("No aceptable",AD12)))</formula>
    </cfRule>
    <cfRule type="containsText" dxfId="657" priority="155" stopIfTrue="1" operator="containsText" text="No Aceptable o aceptable con control específico">
      <formula>NOT(ISERROR(SEARCH("No Aceptable o aceptable con control específico",AD12)))</formula>
    </cfRule>
  </conditionalFormatting>
  <conditionalFormatting sqref="AD20:AE20 AD19">
    <cfRule type="cellIs" dxfId="656" priority="132" stopIfTrue="1" operator="equal">
      <formula>"Aceptable"</formula>
    </cfRule>
    <cfRule type="cellIs" dxfId="655" priority="133" stopIfTrue="1" operator="equal">
      <formula>"No aceptable"</formula>
    </cfRule>
  </conditionalFormatting>
  <conditionalFormatting sqref="AD19:AD20">
    <cfRule type="containsText" dxfId="654" priority="129" stopIfTrue="1" operator="containsText" text="No aceptable o aceptable con control específico">
      <formula>NOT(ISERROR(SEARCH("No aceptable o aceptable con control específico",AD19)))</formula>
    </cfRule>
    <cfRule type="containsText" dxfId="653" priority="130" stopIfTrue="1" operator="containsText" text="No aceptable">
      <formula>NOT(ISERROR(SEARCH("No aceptable",AD19)))</formula>
    </cfRule>
    <cfRule type="containsText" dxfId="652" priority="131" stopIfTrue="1" operator="containsText" text="No Aceptable o aceptable con control específico">
      <formula>NOT(ISERROR(SEARCH("No Aceptable o aceptable con control específico",AD19)))</formula>
    </cfRule>
  </conditionalFormatting>
  <conditionalFormatting sqref="AD21">
    <cfRule type="cellIs" dxfId="651" priority="124" stopIfTrue="1" operator="equal">
      <formula>"Aceptable"</formula>
    </cfRule>
    <cfRule type="cellIs" dxfId="650" priority="125" stopIfTrue="1" operator="equal">
      <formula>"No aceptable"</formula>
    </cfRule>
  </conditionalFormatting>
  <conditionalFormatting sqref="AD21">
    <cfRule type="containsText" dxfId="649" priority="121" stopIfTrue="1" operator="containsText" text="No aceptable o aceptable con control específico">
      <formula>NOT(ISERROR(SEARCH("No aceptable o aceptable con control específico",AD21)))</formula>
    </cfRule>
    <cfRule type="containsText" dxfId="648" priority="122" stopIfTrue="1" operator="containsText" text="No aceptable">
      <formula>NOT(ISERROR(SEARCH("No aceptable",AD21)))</formula>
    </cfRule>
    <cfRule type="containsText" dxfId="647" priority="123" stopIfTrue="1" operator="containsText" text="No Aceptable o aceptable con control específico">
      <formula>NOT(ISERROR(SEARCH("No Aceptable o aceptable con control específico",AD21)))</formula>
    </cfRule>
  </conditionalFormatting>
  <conditionalFormatting sqref="AD11">
    <cfRule type="cellIs" dxfId="646" priority="116" stopIfTrue="1" operator="equal">
      <formula>"Aceptable"</formula>
    </cfRule>
    <cfRule type="cellIs" dxfId="645" priority="117" stopIfTrue="1" operator="equal">
      <formula>"No aceptable"</formula>
    </cfRule>
  </conditionalFormatting>
  <conditionalFormatting sqref="AD11">
    <cfRule type="containsText" dxfId="644" priority="113" stopIfTrue="1" operator="containsText" text="No aceptable o aceptable con control específico">
      <formula>NOT(ISERROR(SEARCH("No aceptable o aceptable con control específico",AD11)))</formula>
    </cfRule>
    <cfRule type="containsText" dxfId="643" priority="114" stopIfTrue="1" operator="containsText" text="No aceptable">
      <formula>NOT(ISERROR(SEARCH("No aceptable",AD11)))</formula>
    </cfRule>
    <cfRule type="containsText" dxfId="642" priority="115" stopIfTrue="1" operator="containsText" text="No Aceptable o aceptable con control específico">
      <formula>NOT(ISERROR(SEARCH("No Aceptable o aceptable con control específico",AD11)))</formula>
    </cfRule>
  </conditionalFormatting>
  <conditionalFormatting sqref="AE13">
    <cfRule type="cellIs" dxfId="641" priority="87" stopIfTrue="1" operator="equal">
      <formula>"I"</formula>
    </cfRule>
    <cfRule type="cellIs" dxfId="640" priority="88" stopIfTrue="1" operator="equal">
      <formula>"II"</formula>
    </cfRule>
    <cfRule type="cellIs" dxfId="639" priority="89" stopIfTrue="1" operator="between">
      <formula>"III"</formula>
      <formula>"IV"</formula>
    </cfRule>
  </conditionalFormatting>
  <conditionalFormatting sqref="AE13">
    <cfRule type="cellIs" dxfId="638" priority="85" stopIfTrue="1" operator="equal">
      <formula>"Aceptable"</formula>
    </cfRule>
    <cfRule type="cellIs" dxfId="637" priority="86" stopIfTrue="1" operator="equal">
      <formula>"No aceptable"</formula>
    </cfRule>
  </conditionalFormatting>
  <conditionalFormatting sqref="AB13:AD13">
    <cfRule type="cellIs" dxfId="636" priority="82" stopIfTrue="1" operator="equal">
      <formula>"I"</formula>
    </cfRule>
    <cfRule type="cellIs" dxfId="635" priority="83" stopIfTrue="1" operator="equal">
      <formula>"II"</formula>
    </cfRule>
    <cfRule type="cellIs" dxfId="634" priority="84" stopIfTrue="1" operator="between">
      <formula>"III"</formula>
      <formula>"IV"</formula>
    </cfRule>
  </conditionalFormatting>
  <conditionalFormatting sqref="AD13">
    <cfRule type="cellIs" dxfId="633" priority="80" stopIfTrue="1" operator="equal">
      <formula>"Aceptable"</formula>
    </cfRule>
    <cfRule type="cellIs" dxfId="632" priority="81" stopIfTrue="1" operator="equal">
      <formula>"No aceptable"</formula>
    </cfRule>
  </conditionalFormatting>
  <conditionalFormatting sqref="AD13">
    <cfRule type="containsText" dxfId="631" priority="77" stopIfTrue="1" operator="containsText" text="No aceptable o aceptable con control específico">
      <formula>NOT(ISERROR(SEARCH("No aceptable o aceptable con control específico",AD13)))</formula>
    </cfRule>
    <cfRule type="containsText" dxfId="630" priority="78" stopIfTrue="1" operator="containsText" text="No aceptable">
      <formula>NOT(ISERROR(SEARCH("No aceptable",AD13)))</formula>
    </cfRule>
    <cfRule type="containsText" dxfId="629" priority="79" stopIfTrue="1" operator="containsText" text="No Aceptable o aceptable con control específico">
      <formula>NOT(ISERROR(SEARCH("No Aceptable o aceptable con control específico",AD13)))</formula>
    </cfRule>
  </conditionalFormatting>
  <conditionalFormatting sqref="AE11">
    <cfRule type="cellIs" dxfId="628" priority="75" stopIfTrue="1" operator="equal">
      <formula>"Aceptable"</formula>
    </cfRule>
    <cfRule type="cellIs" dxfId="627" priority="76" stopIfTrue="1" operator="equal">
      <formula>"No aceptable"</formula>
    </cfRule>
  </conditionalFormatting>
  <conditionalFormatting sqref="AE21">
    <cfRule type="cellIs" dxfId="626" priority="73" stopIfTrue="1" operator="equal">
      <formula>"Aceptable"</formula>
    </cfRule>
    <cfRule type="cellIs" dxfId="625" priority="74" stopIfTrue="1" operator="equal">
      <formula>"No aceptable"</formula>
    </cfRule>
  </conditionalFormatting>
  <conditionalFormatting sqref="AE18">
    <cfRule type="cellIs" dxfId="624" priority="65" stopIfTrue="1" operator="equal">
      <formula>"I"</formula>
    </cfRule>
    <cfRule type="cellIs" dxfId="623" priority="66" stopIfTrue="1" operator="equal">
      <formula>"II"</formula>
    </cfRule>
    <cfRule type="cellIs" dxfId="622" priority="67" stopIfTrue="1" operator="between">
      <formula>"III"</formula>
      <formula>"IV"</formula>
    </cfRule>
  </conditionalFormatting>
  <conditionalFormatting sqref="AE18">
    <cfRule type="cellIs" dxfId="621" priority="63" stopIfTrue="1" operator="equal">
      <formula>"Aceptable"</formula>
    </cfRule>
    <cfRule type="cellIs" dxfId="620" priority="64" stopIfTrue="1" operator="equal">
      <formula>"No aceptable"</formula>
    </cfRule>
  </conditionalFormatting>
  <conditionalFormatting sqref="AE17">
    <cfRule type="cellIs" dxfId="619" priority="50" stopIfTrue="1" operator="equal">
      <formula>"I"</formula>
    </cfRule>
    <cfRule type="cellIs" dxfId="618" priority="51" stopIfTrue="1" operator="equal">
      <formula>"II"</formula>
    </cfRule>
    <cfRule type="cellIs" dxfId="617" priority="52" stopIfTrue="1" operator="between">
      <formula>"III"</formula>
      <formula>"IV"</formula>
    </cfRule>
  </conditionalFormatting>
  <conditionalFormatting sqref="AE17">
    <cfRule type="cellIs" dxfId="616" priority="48" stopIfTrue="1" operator="equal">
      <formula>"Aceptable"</formula>
    </cfRule>
    <cfRule type="cellIs" dxfId="615" priority="49" stopIfTrue="1" operator="equal">
      <formula>"No aceptable"</formula>
    </cfRule>
  </conditionalFormatting>
  <conditionalFormatting sqref="AB16:AD16">
    <cfRule type="cellIs" dxfId="614" priority="45" stopIfTrue="1" operator="equal">
      <formula>"I"</formula>
    </cfRule>
    <cfRule type="cellIs" dxfId="613" priority="46" stopIfTrue="1" operator="equal">
      <formula>"II"</formula>
    </cfRule>
    <cfRule type="cellIs" dxfId="612" priority="47" stopIfTrue="1" operator="between">
      <formula>"III"</formula>
      <formula>"IV"</formula>
    </cfRule>
  </conditionalFormatting>
  <conditionalFormatting sqref="AD16">
    <cfRule type="cellIs" dxfId="611" priority="43" stopIfTrue="1" operator="equal">
      <formula>"Aceptable"</formula>
    </cfRule>
    <cfRule type="cellIs" dxfId="610" priority="44" stopIfTrue="1" operator="equal">
      <formula>"No aceptable"</formula>
    </cfRule>
  </conditionalFormatting>
  <conditionalFormatting sqref="AD16">
    <cfRule type="containsText" dxfId="609" priority="40" stopIfTrue="1" operator="containsText" text="No aceptable o aceptable con control específico">
      <formula>NOT(ISERROR(SEARCH("No aceptable o aceptable con control específico",AD16)))</formula>
    </cfRule>
    <cfRule type="containsText" dxfId="608" priority="41" stopIfTrue="1" operator="containsText" text="No aceptable">
      <formula>NOT(ISERROR(SEARCH("No aceptable",AD16)))</formula>
    </cfRule>
    <cfRule type="containsText" dxfId="607" priority="42" stopIfTrue="1" operator="containsText" text="No Aceptable o aceptable con control específico">
      <formula>NOT(ISERROR(SEARCH("No Aceptable o aceptable con control específico",AD16)))</formula>
    </cfRule>
  </conditionalFormatting>
  <conditionalFormatting sqref="AB11">
    <cfRule type="cellIs" dxfId="606" priority="37" stopIfTrue="1" operator="equal">
      <formula>"I"</formula>
    </cfRule>
    <cfRule type="cellIs" dxfId="605" priority="38" stopIfTrue="1" operator="equal">
      <formula>"II"</formula>
    </cfRule>
    <cfRule type="cellIs" dxfId="604" priority="39" stopIfTrue="1" operator="between">
      <formula>"III"</formula>
      <formula>"IV"</formula>
    </cfRule>
  </conditionalFormatting>
  <conditionalFormatting sqref="AB19:AB21">
    <cfRule type="cellIs" dxfId="603" priority="34" stopIfTrue="1" operator="equal">
      <formula>"I"</formula>
    </cfRule>
    <cfRule type="cellIs" dxfId="602" priority="35" stopIfTrue="1" operator="equal">
      <formula>"II"</formula>
    </cfRule>
    <cfRule type="cellIs" dxfId="601" priority="36" stopIfTrue="1" operator="between">
      <formula>"III"</formula>
      <formula>"IV"</formula>
    </cfRule>
  </conditionalFormatting>
  <conditionalFormatting sqref="AB14:AC14">
    <cfRule type="cellIs" dxfId="600" priority="31" stopIfTrue="1" operator="equal">
      <formula>"I"</formula>
    </cfRule>
    <cfRule type="cellIs" dxfId="599" priority="32" stopIfTrue="1" operator="equal">
      <formula>"II"</formula>
    </cfRule>
    <cfRule type="cellIs" dxfId="598" priority="33" stopIfTrue="1" operator="between">
      <formula>"III"</formula>
      <formula>"IV"</formula>
    </cfRule>
  </conditionalFormatting>
  <conditionalFormatting sqref="AD14">
    <cfRule type="cellIs" dxfId="597" priority="28" stopIfTrue="1" operator="equal">
      <formula>"I"</formula>
    </cfRule>
    <cfRule type="cellIs" dxfId="596" priority="29" stopIfTrue="1" operator="equal">
      <formula>"II"</formula>
    </cfRule>
    <cfRule type="cellIs" dxfId="595" priority="30" stopIfTrue="1" operator="between">
      <formula>"III"</formula>
      <formula>"IV"</formula>
    </cfRule>
  </conditionalFormatting>
  <conditionalFormatting sqref="AD14">
    <cfRule type="cellIs" dxfId="594" priority="26" stopIfTrue="1" operator="equal">
      <formula>"Aceptable"</formula>
    </cfRule>
    <cfRule type="cellIs" dxfId="593" priority="27" stopIfTrue="1" operator="equal">
      <formula>"No aceptable"</formula>
    </cfRule>
  </conditionalFormatting>
  <conditionalFormatting sqref="AD14">
    <cfRule type="containsText" dxfId="592" priority="23" stopIfTrue="1" operator="containsText" text="No aceptable o aceptable con control específico">
      <formula>NOT(ISERROR(SEARCH("No aceptable o aceptable con control específico",AD14)))</formula>
    </cfRule>
    <cfRule type="containsText" dxfId="591" priority="24" stopIfTrue="1" operator="containsText" text="No aceptable">
      <formula>NOT(ISERROR(SEARCH("No aceptable",AD14)))</formula>
    </cfRule>
    <cfRule type="containsText" dxfId="590" priority="25" stopIfTrue="1" operator="containsText" text="No Aceptable o aceptable con control específico">
      <formula>NOT(ISERROR(SEARCH("No Aceptable o aceptable con control específico",AD14)))</formula>
    </cfRule>
  </conditionalFormatting>
  <conditionalFormatting sqref="AD14">
    <cfRule type="containsText" dxfId="589" priority="21" stopIfTrue="1" operator="containsText" text="No aceptable">
      <formula>NOT(ISERROR(SEARCH("No aceptable",AD14)))</formula>
    </cfRule>
    <cfRule type="containsText" dxfId="588" priority="22" stopIfTrue="1" operator="containsText" text="No Aceptable o aceptable con control específico">
      <formula>NOT(ISERROR(SEARCH("No Aceptable o aceptable con control específico",AD14)))</formula>
    </cfRule>
  </conditionalFormatting>
  <conditionalFormatting sqref="AE19">
    <cfRule type="cellIs" dxfId="587" priority="8" stopIfTrue="1" operator="equal">
      <formula>"I"</formula>
    </cfRule>
    <cfRule type="cellIs" dxfId="586" priority="9" stopIfTrue="1" operator="equal">
      <formula>"II"</formula>
    </cfRule>
    <cfRule type="cellIs" dxfId="585" priority="10" stopIfTrue="1" operator="between">
      <formula>"III"</formula>
      <formula>"IV"</formula>
    </cfRule>
  </conditionalFormatting>
  <conditionalFormatting sqref="AE19">
    <cfRule type="cellIs" dxfId="584" priority="6" stopIfTrue="1" operator="equal">
      <formula>"Aceptable"</formula>
    </cfRule>
    <cfRule type="cellIs" dxfId="583" priority="7" stopIfTrue="1" operator="equal">
      <formula>"No aceptable"</formula>
    </cfRule>
  </conditionalFormatting>
  <conditionalFormatting sqref="AE16">
    <cfRule type="cellIs" dxfId="582" priority="13" stopIfTrue="1" operator="equal">
      <formula>"I"</formula>
    </cfRule>
    <cfRule type="cellIs" dxfId="581" priority="14" stopIfTrue="1" operator="equal">
      <formula>"II"</formula>
    </cfRule>
    <cfRule type="cellIs" dxfId="580" priority="15" stopIfTrue="1" operator="between">
      <formula>"III"</formula>
      <formula>"IV"</formula>
    </cfRule>
  </conditionalFormatting>
  <conditionalFormatting sqref="AE16">
    <cfRule type="cellIs" dxfId="579" priority="11" stopIfTrue="1" operator="equal">
      <formula>"Aceptable"</formula>
    </cfRule>
    <cfRule type="cellIs" dxfId="578" priority="12" stopIfTrue="1" operator="equal">
      <formula>"No aceptable"</formula>
    </cfRule>
  </conditionalFormatting>
  <conditionalFormatting sqref="AE22">
    <cfRule type="cellIs" dxfId="577" priority="3" stopIfTrue="1" operator="equal">
      <formula>"I"</formula>
    </cfRule>
    <cfRule type="cellIs" dxfId="576" priority="4" stopIfTrue="1" operator="equal">
      <formula>"II"</formula>
    </cfRule>
    <cfRule type="cellIs" dxfId="575" priority="5" stopIfTrue="1" operator="between">
      <formula>"III"</formula>
      <formula>"IV"</formula>
    </cfRule>
  </conditionalFormatting>
  <conditionalFormatting sqref="AE22">
    <cfRule type="cellIs" dxfId="574" priority="1" stopIfTrue="1" operator="equal">
      <formula>"Aceptable"</formula>
    </cfRule>
    <cfRule type="cellIs" dxfId="573" priority="2" stopIfTrue="1" operator="equal">
      <formula>"No aceptable"</formula>
    </cfRule>
  </conditionalFormatting>
  <dataValidations count="4">
    <dataValidation allowBlank="1" sqref="AA12:AA22" xr:uid="{00000000-0002-0000-1D00-000000000000}"/>
    <dataValidation type="list" allowBlank="1" showInputMessage="1" showErrorMessage="1" prompt="10 = Muy Alto_x000a_6 = Alto_x000a_2 = Medio_x000a_0 = Bajo" sqref="U11:U22" xr:uid="{00000000-0002-0000-1D00-000001000000}">
      <formula1>"10, 6, 2, 0, "</formula1>
    </dataValidation>
    <dataValidation type="list" allowBlank="1" showInputMessage="1" prompt="4 = Continua_x000a_3 = Frecuente_x000a_2 = Ocasional_x000a_1 = Esporádica" sqref="V11:V22" xr:uid="{00000000-0002-0000-1D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2" xr:uid="{00000000-0002-0000-1D00-000003000000}">
      <formula1>"100,60,25,10"</formula1>
    </dataValidation>
  </dataValidation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BL23"/>
  <sheetViews>
    <sheetView topLeftCell="Z15" zoomScale="106" zoomScaleNormal="106" workbookViewId="0">
      <selection activeCell="AE16" sqref="AE1:AE1048576"/>
    </sheetView>
  </sheetViews>
  <sheetFormatPr baseColWidth="10" defaultRowHeight="75.75" customHeight="1" x14ac:dyDescent="0.2"/>
  <cols>
    <col min="1" max="1" width="1.85546875" customWidth="1"/>
    <col min="2" max="2" width="5.7109375" customWidth="1"/>
    <col min="3" max="3" width="7.5703125" customWidth="1"/>
    <col min="4" max="4" width="6.140625" customWidth="1"/>
    <col min="5" max="5" width="6.7109375" customWidth="1"/>
    <col min="6" max="6" width="19" customWidth="1"/>
    <col min="7" max="7" width="8.28515625" customWidth="1"/>
    <col min="8" max="8" width="15" customWidth="1"/>
    <col min="9" max="9" width="22" customWidth="1"/>
    <col min="10" max="10" width="24.42578125" customWidth="1"/>
    <col min="11" max="11" width="28.8554687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23.28515625" customWidth="1"/>
    <col min="26" max="26" width="7.7109375" customWidth="1"/>
    <col min="27" max="27" width="8.140625" customWidth="1"/>
    <col min="28" max="28" width="7.28515625" customWidth="1"/>
    <col min="29" max="29" width="24.42578125" customWidth="1"/>
    <col min="30" max="30" width="12.7109375" customWidth="1"/>
    <col min="31" max="31" width="32.42578125" bestFit="1" customWidth="1"/>
    <col min="32" max="33" width="8.5703125" customWidth="1"/>
    <col min="34" max="34" width="22.28515625" customWidth="1"/>
    <col min="35" max="35" width="40.42578125" customWidth="1"/>
    <col min="36" max="36" width="18.5703125" customWidth="1"/>
    <col min="37" max="37" width="19.28515625" customWidth="1"/>
  </cols>
  <sheetData>
    <row r="1" spans="1:64" s="3" customFormat="1" ht="38.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row>
    <row r="2" spans="1:64" s="3" customFormat="1" ht="38.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row>
    <row r="3" spans="1:64" s="3" customFormat="1" ht="38.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row>
    <row r="4" spans="1:64" s="3" customFormat="1" ht="38.25" customHeight="1" x14ac:dyDescent="0.3">
      <c r="E4" s="4"/>
      <c r="H4" s="5"/>
      <c r="AF4" s="4"/>
      <c r="AG4" s="4"/>
      <c r="AH4" s="4"/>
      <c r="AJ4" s="5"/>
    </row>
    <row r="5" spans="1:64" s="112" customFormat="1" ht="38.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38.25" customHeight="1" x14ac:dyDescent="0.3">
      <c r="E6" s="113"/>
      <c r="H6" s="114"/>
      <c r="AF6" s="113"/>
      <c r="AG6" s="113"/>
      <c r="AH6" s="113"/>
      <c r="AJ6" s="114"/>
    </row>
    <row r="7" spans="1:64" s="110" customFormat="1" ht="38.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38.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75.75" customHeight="1" x14ac:dyDescent="0.35">
      <c r="A11" s="45"/>
      <c r="B11" s="236" t="s">
        <v>135</v>
      </c>
      <c r="C11" s="236" t="s">
        <v>287</v>
      </c>
      <c r="D11" s="236" t="s">
        <v>113</v>
      </c>
      <c r="E11" s="297" t="s">
        <v>145</v>
      </c>
      <c r="F11" s="297" t="s">
        <v>146</v>
      </c>
      <c r="G11" s="80" t="s">
        <v>42</v>
      </c>
      <c r="H11" s="161" t="s">
        <v>36</v>
      </c>
      <c r="I11" s="161" t="s">
        <v>371</v>
      </c>
      <c r="J11" s="161" t="s">
        <v>392</v>
      </c>
      <c r="K11" s="168" t="s">
        <v>373</v>
      </c>
      <c r="L11" s="172">
        <v>0</v>
      </c>
      <c r="M11" s="172">
        <v>3</v>
      </c>
      <c r="N11" s="172">
        <v>0</v>
      </c>
      <c r="O11" s="172">
        <f>SUM(L11:N11)</f>
        <v>3</v>
      </c>
      <c r="P11" s="168" t="s">
        <v>374</v>
      </c>
      <c r="Q11" s="161">
        <v>8</v>
      </c>
      <c r="R11" s="168" t="s">
        <v>393</v>
      </c>
      <c r="S11" s="168" t="s">
        <v>375</v>
      </c>
      <c r="T11" s="168" t="s">
        <v>376</v>
      </c>
      <c r="U11" s="162">
        <v>2</v>
      </c>
      <c r="V11" s="162">
        <v>4</v>
      </c>
      <c r="W11" s="162">
        <f>V11*U11</f>
        <v>8</v>
      </c>
      <c r="X11" s="163" t="str">
        <f>+IF(AND(U11*V11&gt;=24,U11*V11&lt;=40),"MA",IF(AND(U11*V11&gt;=10,U11*V11&lt;=20),"A",IF(AND(U11*V11&gt;=6,U11*V11&lt;=8),"M",IF(AND(U11*V11&gt;=0,U11*V11&lt;=4),"B",""))))</f>
        <v>M</v>
      </c>
      <c r="Y11" s="166"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W11*Z11</f>
        <v>80</v>
      </c>
      <c r="AB11" s="165" t="str">
        <f>+IF(AND(U11*V11*Z11&gt;=600,U11*V11*Z11&lt;=4000),"I",IF(AND(U11*V11*Z11&gt;=150,U11*V11*Z11&lt;=500),"II",IF(AND(U11*V11*Z11&gt;=40,U11*V11*Z11&lt;=120),"III",IF(AND(U11*V11*Z11&gt;=0,U11*V11*Z11&lt;=20),"IV",""))))</f>
        <v>III</v>
      </c>
      <c r="AC11" s="16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+IF(AB11="I","No aceptable",IF(AB11="II","No aceptable o aceptable con control específico",IF(AB11="III","Aceptable",IF(AB11="IV","Aceptable",""))))</f>
        <v>Aceptable</v>
      </c>
      <c r="AE11" s="158" t="s">
        <v>377</v>
      </c>
      <c r="AF11" s="161" t="s">
        <v>34</v>
      </c>
      <c r="AG11" s="161" t="s">
        <v>37</v>
      </c>
      <c r="AH11" s="161" t="s">
        <v>34</v>
      </c>
      <c r="AI11" s="158" t="s">
        <v>394</v>
      </c>
      <c r="AJ11" s="161" t="s">
        <v>34</v>
      </c>
      <c r="AK11" s="161"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75.75" customHeight="1" x14ac:dyDescent="0.35">
      <c r="A12" s="45"/>
      <c r="B12" s="236"/>
      <c r="C12" s="236"/>
      <c r="D12" s="236"/>
      <c r="E12" s="297"/>
      <c r="F12" s="297"/>
      <c r="G12" s="103" t="s">
        <v>42</v>
      </c>
      <c r="H12" s="307" t="s">
        <v>44</v>
      </c>
      <c r="I12" s="158" t="s">
        <v>61</v>
      </c>
      <c r="J12" s="158" t="s">
        <v>350</v>
      </c>
      <c r="K12" s="158" t="s">
        <v>327</v>
      </c>
      <c r="L12" s="172">
        <v>0</v>
      </c>
      <c r="M12" s="172">
        <v>3</v>
      </c>
      <c r="N12" s="172">
        <v>0</v>
      </c>
      <c r="O12" s="172">
        <f t="shared" ref="O12:O22" si="0">SUM(L12:N12)</f>
        <v>3</v>
      </c>
      <c r="P12" s="158" t="s">
        <v>343</v>
      </c>
      <c r="Q12" s="161">
        <v>8</v>
      </c>
      <c r="R12" s="158" t="s">
        <v>331</v>
      </c>
      <c r="S12" s="158" t="s">
        <v>329</v>
      </c>
      <c r="T12" s="158" t="s">
        <v>352</v>
      </c>
      <c r="U12" s="162">
        <v>2</v>
      </c>
      <c r="V12" s="162">
        <v>4</v>
      </c>
      <c r="W12" s="162">
        <f>V12*U12</f>
        <v>8</v>
      </c>
      <c r="X12" s="163" t="str">
        <f>+IF(AND(U12*V12&gt;=24,U12*V12&lt;=40),"MA",IF(AND(U12*V12&gt;=10,U12*V12&lt;=20),"A",IF(AND(U12*V12&gt;=6,U12*V12&lt;=8),"M",IF(AND(U12*V12&gt;=0,U12*V12&lt;=4),"B",""))))</f>
        <v>M</v>
      </c>
      <c r="Y12" s="166"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10</v>
      </c>
      <c r="AA12" s="162">
        <f>W12*Z12</f>
        <v>80</v>
      </c>
      <c r="AB12" s="165" t="str">
        <f>+IF(AND(U12*V12*Z12&gt;=600,U12*V12*Z12&lt;=4000),"I",IF(AND(U12*V12*Z12&gt;=150,U12*V12*Z12&lt;=500),"II",IF(AND(U12*V12*Z12&gt;=40,U12*V12*Z12&lt;=120),"III",IF(AND(U12*V12*Z12&gt;=0,U12*V12*Z12&lt;=20),"IV",""))))</f>
        <v>III</v>
      </c>
      <c r="AC12" s="166"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+IF(AB12="I","No aceptable",IF(AB12="II","No aceptable o aceptable con control específico",IF(AB12="III","Aceptable",IF(AB12="IV","Aceptable",""))))</f>
        <v>Aceptable</v>
      </c>
      <c r="AE12" s="158" t="s">
        <v>351</v>
      </c>
      <c r="AF12" s="158" t="s">
        <v>34</v>
      </c>
      <c r="AG12" s="158" t="s">
        <v>34</v>
      </c>
      <c r="AH12" s="158" t="s">
        <v>34</v>
      </c>
      <c r="AI12" s="158" t="s">
        <v>353</v>
      </c>
      <c r="AJ12" s="158" t="s">
        <v>34</v>
      </c>
      <c r="AK12" s="161" t="s">
        <v>286</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75.75" customHeight="1" x14ac:dyDescent="0.35">
      <c r="A13" s="45"/>
      <c r="B13" s="236"/>
      <c r="C13" s="236"/>
      <c r="D13" s="236"/>
      <c r="E13" s="297"/>
      <c r="F13" s="297"/>
      <c r="G13" s="103" t="s">
        <v>42</v>
      </c>
      <c r="H13" s="307"/>
      <c r="I13" s="158" t="s">
        <v>333</v>
      </c>
      <c r="J13" s="158" t="s">
        <v>334</v>
      </c>
      <c r="K13" s="158" t="s">
        <v>335</v>
      </c>
      <c r="L13" s="172">
        <v>0</v>
      </c>
      <c r="M13" s="172">
        <v>3</v>
      </c>
      <c r="N13" s="172">
        <v>0</v>
      </c>
      <c r="O13" s="172">
        <f t="shared" ref="O13" si="1">SUM(L13:N13)</f>
        <v>3</v>
      </c>
      <c r="P13" s="158" t="s">
        <v>336</v>
      </c>
      <c r="Q13" s="161">
        <v>8</v>
      </c>
      <c r="R13" s="158" t="s">
        <v>339</v>
      </c>
      <c r="S13" s="158" t="s">
        <v>641</v>
      </c>
      <c r="T13" s="158" t="s">
        <v>444</v>
      </c>
      <c r="U13" s="162">
        <v>2</v>
      </c>
      <c r="V13" s="162">
        <v>4</v>
      </c>
      <c r="W13" s="162">
        <f>V13*U13</f>
        <v>8</v>
      </c>
      <c r="X13" s="163" t="str">
        <f>+IF(AND(U13*V13&gt;=24,U13*V13&lt;=40),"MA",IF(AND(U13*V13&gt;=10,U13*V13&lt;=20),"A",IF(AND(U13*V13&gt;=6,U13*V13&lt;=8),"M",IF(AND(U13*V13&gt;=0,U13*V13&lt;=4),"B",""))))</f>
        <v>M</v>
      </c>
      <c r="Y13" s="166" t="str">
        <f>+IF(X13="MA","Situación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62">
        <v>10</v>
      </c>
      <c r="AA13" s="162">
        <f>W13*Z13</f>
        <v>80</v>
      </c>
      <c r="AB13" s="165" t="str">
        <f>+IF(AND(U13*V13*Z13&gt;=600,U13*V13*Z13&lt;=4000),"I",IF(AND(U13*V13*Z13&gt;=150,U13*V13*Z13&lt;=500),"II",IF(AND(U13*V13*Z13&gt;=40,U13*V13*Z13&lt;=120),"III",IF(AND(U13*V13*Z13&gt;=0,U13*V13*Z13&lt;=20),"IV",""))))</f>
        <v>III</v>
      </c>
      <c r="AC13" s="166"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+IF(AB13="I","No aceptable",IF(AB13="II","No aceptable o aceptable con control específico",IF(AB13="III","Aceptable",IF(AB13="IV","Aceptable",""))))</f>
        <v>Aceptable</v>
      </c>
      <c r="AE13" s="166" t="s">
        <v>342</v>
      </c>
      <c r="AF13" s="158" t="s">
        <v>34</v>
      </c>
      <c r="AG13" s="158" t="s">
        <v>34</v>
      </c>
      <c r="AH13" s="158" t="s">
        <v>34</v>
      </c>
      <c r="AI13" s="158" t="s">
        <v>341</v>
      </c>
      <c r="AJ13" s="158" t="s">
        <v>34</v>
      </c>
      <c r="AK13" s="161" t="s">
        <v>271</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110" customFormat="1" ht="75.75" customHeight="1" x14ac:dyDescent="0.35">
      <c r="A14" s="128"/>
      <c r="B14" s="236"/>
      <c r="C14" s="236"/>
      <c r="D14" s="236"/>
      <c r="E14" s="297"/>
      <c r="F14" s="297"/>
      <c r="G14" s="143"/>
      <c r="H14" s="307"/>
      <c r="I14" s="158" t="s">
        <v>612</v>
      </c>
      <c r="J14" s="158" t="s">
        <v>613</v>
      </c>
      <c r="K14" s="158" t="s">
        <v>614</v>
      </c>
      <c r="L14" s="172">
        <v>0</v>
      </c>
      <c r="M14" s="172">
        <v>3</v>
      </c>
      <c r="N14" s="172">
        <v>0</v>
      </c>
      <c r="O14" s="172">
        <f t="shared" ref="O14" si="2">SUM(L14:N14)</f>
        <v>3</v>
      </c>
      <c r="P14" s="158" t="s">
        <v>615</v>
      </c>
      <c r="Q14" s="161">
        <v>8</v>
      </c>
      <c r="R14" s="158" t="s">
        <v>331</v>
      </c>
      <c r="S14" s="158" t="s">
        <v>616</v>
      </c>
      <c r="T14" s="158" t="s">
        <v>617</v>
      </c>
      <c r="U14" s="162">
        <v>2</v>
      </c>
      <c r="V14" s="162">
        <v>1</v>
      </c>
      <c r="W14" s="162">
        <f t="shared" ref="W14" si="3">V14*U14</f>
        <v>2</v>
      </c>
      <c r="X14" s="163" t="str">
        <f t="shared" ref="X14" si="4">+IF(AND(U14*V14&gt;=24,U14*V14&lt;=40),"MA",IF(AND(U14*V14&gt;=10,U14*V14&lt;=20),"A",IF(AND(U14*V14&gt;=6,U14*V14&lt;=8),"M",IF(AND(U14*V14&gt;=0,U14*V14&lt;=4),"B",""))))</f>
        <v>B</v>
      </c>
      <c r="Y14" s="166" t="str">
        <f t="shared" ref="Y14" si="5">+IF(X14="MA","Situación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62">
        <v>10</v>
      </c>
      <c r="AA14" s="162">
        <f t="shared" ref="AA14" si="6">W14*Z14</f>
        <v>20</v>
      </c>
      <c r="AB14" s="165" t="str">
        <f t="shared" ref="AB14" si="7">+IF(AND(U14*V14*Z14&gt;=600,U14*V14*Z14&lt;=4000),"I",IF(AND(U14*V14*Z14&gt;=150,U14*V14*Z14&lt;=500),"II",IF(AND(U14*V14*Z14&gt;=40,U14*V14*Z14&lt;=120),"III",IF(AND(U14*V14*Z14&gt;=0,U14*V14*Z14&lt;=20),"IV",""))))</f>
        <v>IV</v>
      </c>
      <c r="AC14" s="166" t="str">
        <f t="shared" ref="AC14" si="8">+IF(AB14="I","Situación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4" s="166" t="str">
        <f t="shared" ref="AD14" si="9">+IF(AB14="I","No aceptable",IF(AB14="II","No aceptable o aceptable con control específico",IF(AB14="III","Aceptable",IF(AB14="IV","Aceptable",""))))</f>
        <v>Aceptable</v>
      </c>
      <c r="AE14" s="158" t="s">
        <v>351</v>
      </c>
      <c r="AF14" s="158" t="s">
        <v>34</v>
      </c>
      <c r="AG14" s="158" t="s">
        <v>34</v>
      </c>
      <c r="AH14" s="158" t="s">
        <v>34</v>
      </c>
      <c r="AI14" s="158" t="s">
        <v>338</v>
      </c>
      <c r="AJ14" s="158" t="s">
        <v>34</v>
      </c>
      <c r="AK14" s="161" t="s">
        <v>618</v>
      </c>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row>
    <row r="15" spans="1:64" s="2" customFormat="1" ht="75.75" customHeight="1" x14ac:dyDescent="0.35">
      <c r="A15" s="45"/>
      <c r="B15" s="236"/>
      <c r="C15" s="236"/>
      <c r="D15" s="236"/>
      <c r="E15" s="297"/>
      <c r="F15" s="297"/>
      <c r="G15" s="80" t="s">
        <v>42</v>
      </c>
      <c r="H15" s="307"/>
      <c r="I15" s="158" t="s">
        <v>60</v>
      </c>
      <c r="J15" s="158" t="s">
        <v>348</v>
      </c>
      <c r="K15" s="158" t="s">
        <v>327</v>
      </c>
      <c r="L15" s="172">
        <v>0</v>
      </c>
      <c r="M15" s="172">
        <v>3</v>
      </c>
      <c r="N15" s="172">
        <v>0</v>
      </c>
      <c r="O15" s="172">
        <f t="shared" si="0"/>
        <v>3</v>
      </c>
      <c r="P15" s="158" t="s">
        <v>343</v>
      </c>
      <c r="Q15" s="158">
        <v>8</v>
      </c>
      <c r="R15" s="158" t="s">
        <v>331</v>
      </c>
      <c r="S15" s="158" t="s">
        <v>329</v>
      </c>
      <c r="T15" s="158" t="s">
        <v>443</v>
      </c>
      <c r="U15" s="162">
        <v>2</v>
      </c>
      <c r="V15" s="162">
        <v>3</v>
      </c>
      <c r="W15" s="162">
        <f t="shared" ref="W15:W22" si="10">V15*U15</f>
        <v>6</v>
      </c>
      <c r="X15" s="163" t="str">
        <f t="shared" ref="X15:X22" si="11">+IF(AND(U15*V15&gt;=24,U15*V15&lt;=40),"MA",IF(AND(U15*V15&gt;=10,U15*V15&lt;=20),"A",IF(AND(U15*V15&gt;=6,U15*V15&lt;=8),"M",IF(AND(U15*V15&gt;=0,U15*V15&lt;=4),"B",""))))</f>
        <v>M</v>
      </c>
      <c r="Y15" s="166" t="str">
        <f t="shared" ref="Y15:Y22" si="12">+IF(X15="MA","Situación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162">
        <v>10</v>
      </c>
      <c r="AA15" s="162">
        <f t="shared" ref="AA15:AA22" si="13">W15*Z15</f>
        <v>60</v>
      </c>
      <c r="AB15" s="165" t="str">
        <f t="shared" ref="AB15:AB22" si="14">+IF(AND(U15*V15*Z15&gt;=600,U15*V15*Z15&lt;=4000),"I",IF(AND(U15*V15*Z15&gt;=150,U15*V15*Z15&lt;=500),"II",IF(AND(U15*V15*Z15&gt;=40,U15*V15*Z15&lt;=120),"III",IF(AND(U15*V15*Z15&gt;=0,U15*V15*Z15&lt;=20),"IV",""))))</f>
        <v>III</v>
      </c>
      <c r="AC15" s="166" t="str">
        <f t="shared" ref="AC15:AC22" si="15">+IF(AB15="I","Situación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66" t="str">
        <f t="shared" ref="AD15:AD22" si="16">+IF(AB15="I","No aceptable",IF(AB15="II","No aceptable o aceptable con control específico",IF(AB15="III","Aceptable",IF(AB15="IV","Aceptable",""))))</f>
        <v>Aceptable</v>
      </c>
      <c r="AE15" s="158" t="s">
        <v>351</v>
      </c>
      <c r="AF15" s="158" t="s">
        <v>34</v>
      </c>
      <c r="AG15" s="158" t="s">
        <v>34</v>
      </c>
      <c r="AH15" s="158" t="s">
        <v>34</v>
      </c>
      <c r="AI15" s="158" t="s">
        <v>344</v>
      </c>
      <c r="AJ15" s="158" t="s">
        <v>34</v>
      </c>
      <c r="AK15" s="161" t="s">
        <v>286</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292.5" x14ac:dyDescent="0.35">
      <c r="A16" s="45"/>
      <c r="B16" s="236"/>
      <c r="C16" s="236"/>
      <c r="D16" s="236"/>
      <c r="E16" s="297"/>
      <c r="F16" s="297"/>
      <c r="G16" s="100" t="s">
        <v>42</v>
      </c>
      <c r="H16" s="168" t="s">
        <v>306</v>
      </c>
      <c r="I16" s="168" t="s">
        <v>522</v>
      </c>
      <c r="J16" s="168" t="s">
        <v>509</v>
      </c>
      <c r="K16" s="168" t="s">
        <v>510</v>
      </c>
      <c r="L16" s="172">
        <v>0</v>
      </c>
      <c r="M16" s="172">
        <v>3</v>
      </c>
      <c r="N16" s="172">
        <v>0</v>
      </c>
      <c r="O16" s="172">
        <f t="shared" si="0"/>
        <v>3</v>
      </c>
      <c r="P16" s="168" t="s">
        <v>511</v>
      </c>
      <c r="Q16" s="158">
        <v>8</v>
      </c>
      <c r="R16" s="168" t="s">
        <v>512</v>
      </c>
      <c r="S16" s="168" t="s">
        <v>513</v>
      </c>
      <c r="T16" s="168" t="s">
        <v>514</v>
      </c>
      <c r="U16" s="162">
        <v>2</v>
      </c>
      <c r="V16" s="162">
        <v>3</v>
      </c>
      <c r="W16" s="162">
        <f t="shared" si="10"/>
        <v>6</v>
      </c>
      <c r="X16" s="163" t="str">
        <f t="shared" si="11"/>
        <v>M</v>
      </c>
      <c r="Y16" s="166" t="str">
        <f t="shared" si="12"/>
        <v>Situación deficiente con exposición esporádica, o bien situación mejorable con exposición continuada o frecuente. Es posible que suceda el daño alguna vez.</v>
      </c>
      <c r="Z16" s="162">
        <v>25</v>
      </c>
      <c r="AA16" s="162">
        <f t="shared" si="13"/>
        <v>150</v>
      </c>
      <c r="AB16" s="165" t="str">
        <f t="shared" si="14"/>
        <v>II</v>
      </c>
      <c r="AC16" s="166" t="str">
        <f t="shared" si="15"/>
        <v>Corregir y adoptar medidas de control de inmediato. Sin embargo suspenda actividades si el nivel de riesgo está por encima o igual de 360.</v>
      </c>
      <c r="AD16" s="166" t="str">
        <f t="shared" si="16"/>
        <v>No aceptable o aceptable con control específico</v>
      </c>
      <c r="AE16" s="166" t="s">
        <v>655</v>
      </c>
      <c r="AF16" s="158" t="s">
        <v>34</v>
      </c>
      <c r="AG16" s="158" t="s">
        <v>34</v>
      </c>
      <c r="AH16" s="162" t="s">
        <v>507</v>
      </c>
      <c r="AI16" s="162" t="s">
        <v>508</v>
      </c>
      <c r="AJ16" s="158" t="s">
        <v>506</v>
      </c>
      <c r="AK16" s="158" t="s">
        <v>271</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110" customFormat="1" ht="75.75" customHeight="1" x14ac:dyDescent="0.35">
      <c r="A17" s="128"/>
      <c r="B17" s="236"/>
      <c r="C17" s="236"/>
      <c r="D17" s="236"/>
      <c r="E17" s="297"/>
      <c r="F17" s="297"/>
      <c r="G17" s="137"/>
      <c r="H17" s="307" t="s">
        <v>307</v>
      </c>
      <c r="I17" s="168" t="s">
        <v>531</v>
      </c>
      <c r="J17" s="168" t="s">
        <v>532</v>
      </c>
      <c r="K17" s="168" t="s">
        <v>533</v>
      </c>
      <c r="L17" s="172">
        <v>0</v>
      </c>
      <c r="M17" s="172">
        <v>3</v>
      </c>
      <c r="N17" s="172">
        <v>0</v>
      </c>
      <c r="O17" s="172">
        <f t="shared" ref="O17" si="17">SUM(L17:N17)</f>
        <v>3</v>
      </c>
      <c r="P17" s="173" t="s">
        <v>534</v>
      </c>
      <c r="Q17" s="158">
        <v>8</v>
      </c>
      <c r="R17" s="173" t="s">
        <v>535</v>
      </c>
      <c r="S17" s="173" t="s">
        <v>536</v>
      </c>
      <c r="T17" s="173" t="s">
        <v>537</v>
      </c>
      <c r="U17" s="162">
        <v>2</v>
      </c>
      <c r="V17" s="162">
        <v>4</v>
      </c>
      <c r="W17" s="162">
        <f t="shared" ref="W17" si="18">V17*U17</f>
        <v>8</v>
      </c>
      <c r="X17" s="163" t="str">
        <f t="shared" ref="X17" si="19">+IF(AND(U17*V17&gt;=24,U17*V17&lt;=40),"MA",IF(AND(U17*V17&gt;=10,U17*V17&lt;=20),"A",IF(AND(U17*V17&gt;=6,U17*V17&lt;=8),"M",IF(AND(U17*V17&gt;=0,U17*V17&lt;=4),"B",""))))</f>
        <v>M</v>
      </c>
      <c r="Y17" s="166" t="str">
        <f t="shared" ref="Y17" si="20">+IF(X17="MA","Situación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162">
        <v>60</v>
      </c>
      <c r="AA17" s="162">
        <f t="shared" ref="AA17" si="21">W17*Z17</f>
        <v>480</v>
      </c>
      <c r="AB17" s="165" t="str">
        <f t="shared" ref="AB17" si="22">+IF(AND(U17*V17*Z17&gt;=600,U17*V17*Z17&lt;=4000),"I",IF(AND(U17*V17*Z17&gt;=150,U17*V17*Z17&lt;=500),"II",IF(AND(U17*V17*Z17&gt;=40,U17*V17*Z17&lt;=120),"III",IF(AND(U17*V17*Z17&gt;=0,U17*V17*Z17&lt;=20),"IV",""))))</f>
        <v>II</v>
      </c>
      <c r="AC17" s="166" t="str">
        <f t="shared" ref="AC17" si="23">+IF(AB17="I","Situación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7" s="166" t="str">
        <f t="shared" ref="AD17" si="24">+IF(AB17="I","No aceptable",IF(AB17="II","No aceptable o aceptable con control específico",IF(AB17="III","Aceptable",IF(AB17="IV","Aceptable",""))))</f>
        <v>No aceptable o aceptable con control específico</v>
      </c>
      <c r="AE17" s="158" t="s">
        <v>545</v>
      </c>
      <c r="AF17" s="158" t="s">
        <v>34</v>
      </c>
      <c r="AG17" s="158" t="s">
        <v>34</v>
      </c>
      <c r="AH17" s="158" t="s">
        <v>34</v>
      </c>
      <c r="AI17" s="168" t="s">
        <v>538</v>
      </c>
      <c r="AJ17" s="161" t="s">
        <v>34</v>
      </c>
      <c r="AK17" s="158" t="s">
        <v>271</v>
      </c>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row>
    <row r="18" spans="1:64" s="2" customFormat="1" ht="75.75" customHeight="1" x14ac:dyDescent="0.35">
      <c r="A18" s="45"/>
      <c r="B18" s="236"/>
      <c r="C18" s="236"/>
      <c r="D18" s="236"/>
      <c r="E18" s="297"/>
      <c r="F18" s="297"/>
      <c r="G18" s="80" t="s">
        <v>42</v>
      </c>
      <c r="H18" s="307"/>
      <c r="I18" s="168" t="s">
        <v>578</v>
      </c>
      <c r="J18" s="168" t="s">
        <v>574</v>
      </c>
      <c r="K18" s="168" t="s">
        <v>575</v>
      </c>
      <c r="L18" s="172">
        <v>0</v>
      </c>
      <c r="M18" s="172">
        <v>3</v>
      </c>
      <c r="N18" s="172">
        <v>0</v>
      </c>
      <c r="O18" s="172">
        <f t="shared" si="0"/>
        <v>3</v>
      </c>
      <c r="P18" s="168" t="str">
        <f t="shared" ref="P18" si="25">K18</f>
        <v>CERVICALGIAS, DORSALGIAS, LUMBALGIAS, ESPASMOS MUSCULARES,  EDEMA O ADORMECIMIENTO EN MIEMBROS INFERIORES</v>
      </c>
      <c r="Q18" s="161">
        <v>8</v>
      </c>
      <c r="R18" s="168" t="s">
        <v>576</v>
      </c>
      <c r="S18" s="168" t="s">
        <v>202</v>
      </c>
      <c r="T18" s="168" t="s">
        <v>577</v>
      </c>
      <c r="U18" s="162">
        <v>2</v>
      </c>
      <c r="V18" s="162">
        <v>4</v>
      </c>
      <c r="W18" s="162">
        <f t="shared" si="10"/>
        <v>8</v>
      </c>
      <c r="X18" s="163" t="str">
        <f t="shared" si="11"/>
        <v>M</v>
      </c>
      <c r="Y18" s="166" t="str">
        <f t="shared" si="12"/>
        <v>Situación deficiente con exposición esporádica, o bien situación mejorable con exposición continuada o frecuente. Es posible que suceda el daño alguna vez.</v>
      </c>
      <c r="Z18" s="162">
        <v>60</v>
      </c>
      <c r="AA18" s="162">
        <f t="shared" si="13"/>
        <v>480</v>
      </c>
      <c r="AB18" s="165" t="str">
        <f t="shared" si="14"/>
        <v>II</v>
      </c>
      <c r="AC18" s="166" t="str">
        <f t="shared" si="15"/>
        <v>Corregir y adoptar medidas de control de inmediato. Sin embargo suspenda actividades si el nivel de riesgo está por encima o igual de 360.</v>
      </c>
      <c r="AD18" s="166" t="str">
        <f t="shared" si="16"/>
        <v>No aceptable o aceptable con control específico</v>
      </c>
      <c r="AE18" s="158" t="s">
        <v>545</v>
      </c>
      <c r="AF18" s="158" t="s">
        <v>34</v>
      </c>
      <c r="AG18" s="158" t="s">
        <v>34</v>
      </c>
      <c r="AH18" s="168" t="s">
        <v>325</v>
      </c>
      <c r="AI18" s="168" t="s">
        <v>326</v>
      </c>
      <c r="AJ18" s="161" t="s">
        <v>34</v>
      </c>
      <c r="AK18" s="161"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75.75" customHeight="1" x14ac:dyDescent="0.35">
      <c r="A19" s="45"/>
      <c r="B19" s="236"/>
      <c r="C19" s="236"/>
      <c r="D19" s="236"/>
      <c r="E19" s="297"/>
      <c r="F19" s="297"/>
      <c r="G19" s="80" t="s">
        <v>33</v>
      </c>
      <c r="H19" s="307" t="s">
        <v>106</v>
      </c>
      <c r="I19" s="168" t="s">
        <v>274</v>
      </c>
      <c r="J19" s="168" t="s">
        <v>407</v>
      </c>
      <c r="K19" s="168" t="s">
        <v>405</v>
      </c>
      <c r="L19" s="172">
        <v>0</v>
      </c>
      <c r="M19" s="172">
        <v>3</v>
      </c>
      <c r="N19" s="172">
        <v>0</v>
      </c>
      <c r="O19" s="172">
        <f t="shared" si="0"/>
        <v>3</v>
      </c>
      <c r="P19" s="168" t="s">
        <v>406</v>
      </c>
      <c r="Q19" s="161">
        <v>8</v>
      </c>
      <c r="R19" s="158" t="s">
        <v>202</v>
      </c>
      <c r="S19" s="168" t="s">
        <v>452</v>
      </c>
      <c r="T19" s="158" t="s">
        <v>454</v>
      </c>
      <c r="U19" s="162">
        <v>2</v>
      </c>
      <c r="V19" s="162">
        <v>3</v>
      </c>
      <c r="W19" s="162">
        <f>V19*U19</f>
        <v>6</v>
      </c>
      <c r="X19" s="163" t="str">
        <f>+IF(AND(U19*V19&gt;=24,U19*V19&lt;=40),"MA",IF(AND(U19*V19&gt;=10,U19*V19&lt;=20),"A",IF(AND(U19*V19&gt;=6,U19*V19&lt;=8),"M",IF(AND(U19*V19&gt;=0,U19*V19&lt;=4),"B",""))))</f>
        <v>M</v>
      </c>
      <c r="Y19" s="166"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162">
        <v>10</v>
      </c>
      <c r="AA19" s="162">
        <f>W19*Z19</f>
        <v>60</v>
      </c>
      <c r="AB19" s="165" t="str">
        <f t="shared" si="14"/>
        <v>III</v>
      </c>
      <c r="AC19" s="166" t="str">
        <f>+IF(AB19="I","Situación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166" t="str">
        <f>+IF(AB19="I","No aceptable",IF(AB19="II","No aceptable o aceptable con control específico",IF(AB19="III","Aceptable",IF(AB19="IV","Aceptable",""))))</f>
        <v>Aceptable</v>
      </c>
      <c r="AE19" s="158" t="s">
        <v>34</v>
      </c>
      <c r="AF19" s="158" t="s">
        <v>34</v>
      </c>
      <c r="AG19" s="158" t="s">
        <v>34</v>
      </c>
      <c r="AH19" s="168" t="s">
        <v>408</v>
      </c>
      <c r="AI19" s="158" t="s">
        <v>206</v>
      </c>
      <c r="AJ19" s="158" t="s">
        <v>34</v>
      </c>
      <c r="AK19" s="161"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75.75" customHeight="1" x14ac:dyDescent="0.35">
      <c r="A20" s="45"/>
      <c r="B20" s="236"/>
      <c r="C20" s="236"/>
      <c r="D20" s="236"/>
      <c r="E20" s="297"/>
      <c r="F20" s="297"/>
      <c r="G20" s="80" t="s">
        <v>33</v>
      </c>
      <c r="H20" s="307"/>
      <c r="I20" s="168" t="s">
        <v>48</v>
      </c>
      <c r="J20" s="168" t="s">
        <v>409</v>
      </c>
      <c r="K20" s="168" t="s">
        <v>400</v>
      </c>
      <c r="L20" s="172">
        <v>0</v>
      </c>
      <c r="M20" s="172">
        <v>3</v>
      </c>
      <c r="N20" s="172">
        <v>0</v>
      </c>
      <c r="O20" s="172">
        <f t="shared" si="0"/>
        <v>3</v>
      </c>
      <c r="P20" s="168" t="s">
        <v>417</v>
      </c>
      <c r="Q20" s="161">
        <v>8</v>
      </c>
      <c r="R20" s="168" t="s">
        <v>202</v>
      </c>
      <c r="S20" s="158" t="s">
        <v>440</v>
      </c>
      <c r="T20" s="168" t="s">
        <v>450</v>
      </c>
      <c r="U20" s="162">
        <v>2</v>
      </c>
      <c r="V20" s="162">
        <v>3</v>
      </c>
      <c r="W20" s="162">
        <f>V20*U20</f>
        <v>6</v>
      </c>
      <c r="X20" s="163" t="str">
        <f>+IF(AND(U20*V20&gt;=24,U20*V20&lt;=40),"MA",IF(AND(U20*V20&gt;=10,U20*V20&lt;=20),"A",IF(AND(U20*V20&gt;=6,U20*V20&lt;=8),"M",IF(AND(U20*V20&gt;=0,U20*V20&lt;=4),"B",""))))</f>
        <v>M</v>
      </c>
      <c r="Y20" s="166" t="str">
        <f>+IF(X20="MA","Situación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162">
        <v>25</v>
      </c>
      <c r="AA20" s="162">
        <f>W20*Z20</f>
        <v>150</v>
      </c>
      <c r="AB20" s="165" t="str">
        <f t="shared" si="14"/>
        <v>II</v>
      </c>
      <c r="AC20" s="166" t="str">
        <f>+IF(AB20="I","Situación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0" s="166" t="str">
        <f>+IF(AB20="I","No aceptable",IF(AB20="II","No aceptable o aceptable con control específico",IF(AB20="III","Aceptable",IF(AB20="IV","Aceptable",""))))</f>
        <v>No aceptable o aceptable con control específico</v>
      </c>
      <c r="AE20" s="166" t="s">
        <v>620</v>
      </c>
      <c r="AF20" s="158" t="s">
        <v>34</v>
      </c>
      <c r="AG20" s="158" t="s">
        <v>34</v>
      </c>
      <c r="AH20" s="168" t="s">
        <v>69</v>
      </c>
      <c r="AI20" s="168" t="s">
        <v>411</v>
      </c>
      <c r="AJ20" s="158" t="s">
        <v>34</v>
      </c>
      <c r="AK20" s="161"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75.75" customHeight="1" x14ac:dyDescent="0.35">
      <c r="A21" s="45"/>
      <c r="B21" s="236"/>
      <c r="C21" s="236"/>
      <c r="D21" s="236"/>
      <c r="E21" s="297"/>
      <c r="F21" s="297"/>
      <c r="G21" s="80" t="s">
        <v>33</v>
      </c>
      <c r="H21" s="307"/>
      <c r="I21" s="168" t="s">
        <v>65</v>
      </c>
      <c r="J21" s="168" t="s">
        <v>416</v>
      </c>
      <c r="K21" s="168" t="s">
        <v>400</v>
      </c>
      <c r="L21" s="172">
        <v>0</v>
      </c>
      <c r="M21" s="172">
        <v>3</v>
      </c>
      <c r="N21" s="172">
        <v>0</v>
      </c>
      <c r="O21" s="172">
        <f t="shared" si="0"/>
        <v>3</v>
      </c>
      <c r="P21" s="168" t="s">
        <v>417</v>
      </c>
      <c r="Q21" s="161">
        <v>1</v>
      </c>
      <c r="R21" s="168" t="s">
        <v>419</v>
      </c>
      <c r="S21" s="168" t="s">
        <v>642</v>
      </c>
      <c r="T21" s="158" t="s">
        <v>445</v>
      </c>
      <c r="U21" s="162">
        <v>2</v>
      </c>
      <c r="V21" s="162">
        <v>2</v>
      </c>
      <c r="W21" s="162">
        <f>V21*U21</f>
        <v>4</v>
      </c>
      <c r="X21" s="163" t="str">
        <f>+IF(AND(U21*V21&gt;=24,U21*V21&lt;=40),"MA",IF(AND(U21*V21&gt;=10,U21*V21&lt;=20),"A",IF(AND(U21*V21&gt;=6,U21*V21&lt;=8),"M",IF(AND(U21*V21&gt;=0,U21*V21&lt;=4),"B",""))))</f>
        <v>B</v>
      </c>
      <c r="Y21" s="166" t="str">
        <f>+IF(X21="MA","Situación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1" s="162">
        <v>25</v>
      </c>
      <c r="AA21" s="162">
        <f>W21*Z21</f>
        <v>100</v>
      </c>
      <c r="AB21" s="165" t="str">
        <f t="shared" si="14"/>
        <v>III</v>
      </c>
      <c r="AC21" s="166" t="str">
        <f>+IF(AB21="I","Situación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66" t="str">
        <f>+IF(AB21="I","No aceptable",IF(AB21="II","No aceptable o aceptable con control específico",IF(AB21="III","Aceptable",IF(AB21="IV","Aceptable",""))))</f>
        <v>Aceptable</v>
      </c>
      <c r="AE21" s="166" t="s">
        <v>128</v>
      </c>
      <c r="AF21" s="166" t="s">
        <v>34</v>
      </c>
      <c r="AG21" s="166" t="s">
        <v>202</v>
      </c>
      <c r="AH21" s="168" t="s">
        <v>420</v>
      </c>
      <c r="AI21" s="168" t="s">
        <v>421</v>
      </c>
      <c r="AJ21" s="161" t="s">
        <v>34</v>
      </c>
      <c r="AK21" s="161"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75.75" customHeight="1" x14ac:dyDescent="0.35">
      <c r="A22" s="45"/>
      <c r="B22" s="236"/>
      <c r="C22" s="236"/>
      <c r="D22" s="236"/>
      <c r="E22" s="297"/>
      <c r="F22" s="297"/>
      <c r="G22" s="80" t="s">
        <v>33</v>
      </c>
      <c r="H22" s="168" t="s">
        <v>72</v>
      </c>
      <c r="I22" s="168" t="s">
        <v>398</v>
      </c>
      <c r="J22" s="168" t="s">
        <v>399</v>
      </c>
      <c r="K22" s="168" t="s">
        <v>400</v>
      </c>
      <c r="L22" s="172">
        <v>0</v>
      </c>
      <c r="M22" s="172">
        <v>3</v>
      </c>
      <c r="N22" s="172">
        <v>0</v>
      </c>
      <c r="O22" s="172">
        <f t="shared" si="0"/>
        <v>3</v>
      </c>
      <c r="P22" s="168" t="s">
        <v>401</v>
      </c>
      <c r="Q22" s="161">
        <v>8</v>
      </c>
      <c r="R22" s="168" t="s">
        <v>402</v>
      </c>
      <c r="S22" s="168" t="s">
        <v>403</v>
      </c>
      <c r="T22" s="158" t="s">
        <v>469</v>
      </c>
      <c r="U22" s="162">
        <v>2</v>
      </c>
      <c r="V22" s="162">
        <v>1</v>
      </c>
      <c r="W22" s="162">
        <f t="shared" si="10"/>
        <v>2</v>
      </c>
      <c r="X22" s="163" t="str">
        <f t="shared" si="11"/>
        <v>B</v>
      </c>
      <c r="Y22" s="166" t="str">
        <f t="shared" si="12"/>
        <v>Situación mejorable con exposición ocasional o esporádica, o situación sin anomalía destacable con cualquier nivel de exposición. No es esperable que se materialice el riesgo, aunque puede ser concebible.</v>
      </c>
      <c r="Z22" s="162">
        <v>10</v>
      </c>
      <c r="AA22" s="162">
        <f t="shared" si="13"/>
        <v>20</v>
      </c>
      <c r="AB22" s="165" t="str">
        <f t="shared" si="14"/>
        <v>IV</v>
      </c>
      <c r="AC22" s="166" t="str">
        <f t="shared" si="15"/>
        <v>Mantener las medidas de control existentes, pero se deberían considerar soluciones o mejoras y se deben hacer comprobaciones periódicas para asegurar que el riesgo aún es tolerable.</v>
      </c>
      <c r="AD22" s="166" t="str">
        <f t="shared" si="16"/>
        <v>Aceptable</v>
      </c>
      <c r="AE22" s="166" t="s">
        <v>623</v>
      </c>
      <c r="AF22" s="161" t="s">
        <v>34</v>
      </c>
      <c r="AG22" s="161" t="s">
        <v>34</v>
      </c>
      <c r="AH22" s="168" t="s">
        <v>73</v>
      </c>
      <c r="AI22" s="168" t="s">
        <v>404</v>
      </c>
      <c r="AJ22" s="161" t="s">
        <v>34</v>
      </c>
      <c r="AK22" s="161" t="s">
        <v>624</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ht="75.75" customHeight="1" x14ac:dyDescent="0.2">
      <c r="AI23" s="85"/>
    </row>
  </sheetData>
  <mergeCells count="44">
    <mergeCell ref="G9:G10"/>
    <mergeCell ref="B5:T5"/>
    <mergeCell ref="U5:AK5"/>
    <mergeCell ref="B7:T8"/>
    <mergeCell ref="U7:AC8"/>
    <mergeCell ref="AD7:AD8"/>
    <mergeCell ref="AE7:AK7"/>
    <mergeCell ref="AE8:AK8"/>
    <mergeCell ref="B9:B10"/>
    <mergeCell ref="C9:C10"/>
    <mergeCell ref="D9:D10"/>
    <mergeCell ref="E9:E10"/>
    <mergeCell ref="F9:F10"/>
    <mergeCell ref="AK9:AK10"/>
    <mergeCell ref="AA9:AA10"/>
    <mergeCell ref="AB9:AB10"/>
    <mergeCell ref="B11:B22"/>
    <mergeCell ref="C11:C22"/>
    <mergeCell ref="D11:D22"/>
    <mergeCell ref="E11:E22"/>
    <mergeCell ref="F11:F22"/>
    <mergeCell ref="AJ9:AJ10"/>
    <mergeCell ref="AE9:AE10"/>
    <mergeCell ref="AF9:AF10"/>
    <mergeCell ref="U9:U10"/>
    <mergeCell ref="V9:V10"/>
    <mergeCell ref="AC9:AC10"/>
    <mergeCell ref="AD9:AD10"/>
    <mergeCell ref="W9:W10"/>
    <mergeCell ref="X9:X10"/>
    <mergeCell ref="Y9:Y10"/>
    <mergeCell ref="Z9:Z10"/>
    <mergeCell ref="H12:H15"/>
    <mergeCell ref="H19:H21"/>
    <mergeCell ref="AG9:AG10"/>
    <mergeCell ref="AH9:AH10"/>
    <mergeCell ref="AI9:AI10"/>
    <mergeCell ref="L9:O9"/>
    <mergeCell ref="P9:P10"/>
    <mergeCell ref="Q9:Q10"/>
    <mergeCell ref="R9:T9"/>
    <mergeCell ref="H9:J9"/>
    <mergeCell ref="K9:K10"/>
    <mergeCell ref="H17:H18"/>
  </mergeCells>
  <conditionalFormatting sqref="AB744:AF744 AE576:AF576 AE564:AF564 AE296:AF296 AE64:AF64 AE62:AF62 AE53:AF53 AE51:AE52 AE54:AE61 AE63 AE36:AF36 AE24:AF24 AE39:AF39 AE50:AF50 AE25:AE35 AE37:AE38 AE40:AE49 AB112:AF112 AB97:AF97 AB91:AF94 AB82:AF82 AB76:AF79 AB67:AF67 AB65:AE66 AB68:AE75 AB80:AE81 AB83:AE90 AB95:AE96 AB106:AF109 AB98:AE105 AB110:AE111 AB124:AF125 AB113:AE123 AB127:AF127 AB126:AE126 AB137:AF138 AB128:AE136 AB140:AF140 AB139:AE139 AB152:AF153 AB141:AE151 AB155:AF155 AB154:AE154 AB156:AE165 AF151 AF165:AF166 AE168:AF168 AE166:AE167 AE169:AE178 AF178 AE179:AF180 AE182:AF182 AE181 AE183:AE192 AF192 AE193:AF194 AE196:AF196 AE195 AE197:AE206 AF206 AE207:AF208 AE210:AF210 AE209 AE211:AE220 AF220 AB166:AD220 AB221:AF293 AE308:AF309 AE311:AF311 AE310 AE312:AE321 AF321 AB322:AF322 AE323:AF561 AE562:AE563 AE565:AE575 AB323:AD576 AB577:AF662 AB739:AF739 AB674:AF675 AB665:AF665 AB663:AE664 AB666:AE673 AB677:AF736 AB676:AE676 AB737:AE738 AB740:AE743 AB748:AF749 AB745:AE747 AB751:AF811 AB750:AE750 AB294:AE295 AE297:AE307 AB296:AD321 AE23 AB23:AD64 AB12:AD12 AC18:AD19 AC22:AD22 AB15:AD15 AB18:AB22">
    <cfRule type="cellIs" dxfId="572" priority="152" stopIfTrue="1" operator="equal">
      <formula>"I"</formula>
    </cfRule>
    <cfRule type="cellIs" dxfId="571" priority="153" stopIfTrue="1" operator="equal">
      <formula>"II"</formula>
    </cfRule>
    <cfRule type="cellIs" dxfId="570" priority="154" stopIfTrue="1" operator="between">
      <formula>"III"</formula>
      <formula>"IV"</formula>
    </cfRule>
  </conditionalFormatting>
  <conditionalFormatting sqref="AD744:AF744 AE576:AF576 AE564:AF564 AD296:AF296 AD294:AE295 AD297:AE308 AD112:AF112 AD97:AF97 AD91:AF94 AD82:AF82 AD64:AF64 AD62:AF62 AD53:AF53 AD36:AF36 AD24:AF24 AD25:AE35 AD39:AF39 AD37:AE38 AD50:AF50 AD40:AE49 AD51:AE52 AD54:AE61 AD63:AE63 AD76:AF79 AD67:AF67 AD65:AE66 AD68:AE75 AD80:AE81 AD83:AE90 AD95:AE96 AD106:AF109 AD98:AE105 AD110:AE111 AD124:AF125 AD113:AE123 AD127:AF127 AD126:AE126 AD137:AF138 AD128:AE136 AD140:AF140 AD139:AE139 AD152:AF153 AD141:AE151 AD155:AF155 AD154:AE154 AD156:AE165 AF151 AF165:AF166 AE168:AF168 AE166:AE167 AE169:AE178 AF178 AE179:AF180 AE182:AF182 AE181 AE183:AE192 AF192 AE193:AF194 AE196:AF196 AE195 AE197:AE206 AF206 AE207:AF208 AE210:AF210 AE209 AE211:AE220 AF220 AD166:AD220 AD221:AF293 AF308:AF309 AE311:AF311 AE309:AE310 AE312:AE321 AF321 AD309:AD321 AD322:AF322 AE323:AF561 AE562:AE563 AE565:AE575 AD323:AD576 AD577:AF662 AD739:AF739 AD674:AF675 AD665:AF665 AD663:AE664 AD666:AE673 AD677:AF736 AD676:AE676 AD737:AE738 AD740:AE743 AD748:AF749 AD745:AE747 AD751:AF811 AD750:AE750 AD23:AE23 AD22 AD12 AD18:AD19 AD15">
    <cfRule type="cellIs" dxfId="569" priority="150" stopIfTrue="1" operator="equal">
      <formula>"Aceptable"</formula>
    </cfRule>
    <cfRule type="cellIs" dxfId="568" priority="151" stopIfTrue="1" operator="equal">
      <formula>"No aceptable"</formula>
    </cfRule>
  </conditionalFormatting>
  <conditionalFormatting sqref="AD22:AD811 AD12 AD18:AD19 AD15">
    <cfRule type="containsText" dxfId="567" priority="147" stopIfTrue="1" operator="containsText" text="No aceptable o aceptable con control específico">
      <formula>NOT(ISERROR(SEARCH("No aceptable o aceptable con control específico",AD12)))</formula>
    </cfRule>
    <cfRule type="containsText" dxfId="566" priority="148" stopIfTrue="1" operator="containsText" text="No aceptable">
      <formula>NOT(ISERROR(SEARCH("No aceptable",AD12)))</formula>
    </cfRule>
    <cfRule type="containsText" dxfId="565" priority="149" stopIfTrue="1" operator="containsText" text="No Aceptable o aceptable con control específico">
      <formula>NOT(ISERROR(SEARCH("No Aceptable o aceptable con control específico",AD12)))</formula>
    </cfRule>
  </conditionalFormatting>
  <conditionalFormatting sqref="AD20">
    <cfRule type="cellIs" dxfId="564" priority="137" stopIfTrue="1" operator="equal">
      <formula>"Aceptable"</formula>
    </cfRule>
    <cfRule type="cellIs" dxfId="563" priority="138" stopIfTrue="1" operator="equal">
      <formula>"No aceptable"</formula>
    </cfRule>
  </conditionalFormatting>
  <conditionalFormatting sqref="AD20">
    <cfRule type="containsText" dxfId="562" priority="134" stopIfTrue="1" operator="containsText" text="No aceptable o aceptable con control específico">
      <formula>NOT(ISERROR(SEARCH("No aceptable o aceptable con control específico",AD20)))</formula>
    </cfRule>
    <cfRule type="containsText" dxfId="561" priority="135" stopIfTrue="1" operator="containsText" text="No aceptable">
      <formula>NOT(ISERROR(SEARCH("No aceptable",AD20)))</formula>
    </cfRule>
    <cfRule type="containsText" dxfId="560" priority="136" stopIfTrue="1" operator="containsText" text="No Aceptable o aceptable con control específico">
      <formula>NOT(ISERROR(SEARCH("No Aceptable o aceptable con control específico",AD20)))</formula>
    </cfRule>
  </conditionalFormatting>
  <conditionalFormatting sqref="AD11">
    <cfRule type="cellIs" dxfId="559" priority="121" stopIfTrue="1" operator="equal">
      <formula>"Aceptable"</formula>
    </cfRule>
    <cfRule type="cellIs" dxfId="558" priority="122" stopIfTrue="1" operator="equal">
      <formula>"No aceptable"</formula>
    </cfRule>
  </conditionalFormatting>
  <conditionalFormatting sqref="AD11">
    <cfRule type="containsText" dxfId="557" priority="118" stopIfTrue="1" operator="containsText" text="No aceptable o aceptable con control específico">
      <formula>NOT(ISERROR(SEARCH("No aceptable o aceptable con control específico",AD11)))</formula>
    </cfRule>
    <cfRule type="containsText" dxfId="556" priority="119" stopIfTrue="1" operator="containsText" text="No aceptable">
      <formula>NOT(ISERROR(SEARCH("No aceptable",AD11)))</formula>
    </cfRule>
    <cfRule type="containsText" dxfId="555" priority="120" stopIfTrue="1" operator="containsText" text="No Aceptable o aceptable con control específico">
      <formula>NOT(ISERROR(SEARCH("No Aceptable o aceptable con control específico",AD11)))</formula>
    </cfRule>
  </conditionalFormatting>
  <conditionalFormatting sqref="AD21">
    <cfRule type="cellIs" dxfId="554" priority="113" stopIfTrue="1" operator="equal">
      <formula>"Aceptable"</formula>
    </cfRule>
    <cfRule type="cellIs" dxfId="553" priority="114" stopIfTrue="1" operator="equal">
      <formula>"No aceptable"</formula>
    </cfRule>
  </conditionalFormatting>
  <conditionalFormatting sqref="AB11">
    <cfRule type="cellIs" dxfId="552" priority="97" stopIfTrue="1" operator="equal">
      <formula>"I"</formula>
    </cfRule>
    <cfRule type="cellIs" dxfId="551" priority="98" stopIfTrue="1" operator="equal">
      <formula>"II"</formula>
    </cfRule>
    <cfRule type="cellIs" dxfId="550" priority="99" stopIfTrue="1" operator="between">
      <formula>"III"</formula>
      <formula>"IV"</formula>
    </cfRule>
  </conditionalFormatting>
  <conditionalFormatting sqref="AE13">
    <cfRule type="cellIs" dxfId="549" priority="94" stopIfTrue="1" operator="equal">
      <formula>"I"</formula>
    </cfRule>
    <cfRule type="cellIs" dxfId="548" priority="95" stopIfTrue="1" operator="equal">
      <formula>"II"</formula>
    </cfRule>
    <cfRule type="cellIs" dxfId="547" priority="96" stopIfTrue="1" operator="between">
      <formula>"III"</formula>
      <formula>"IV"</formula>
    </cfRule>
  </conditionalFormatting>
  <conditionalFormatting sqref="AE13">
    <cfRule type="cellIs" dxfId="546" priority="92" stopIfTrue="1" operator="equal">
      <formula>"Aceptable"</formula>
    </cfRule>
    <cfRule type="cellIs" dxfId="545" priority="93" stopIfTrue="1" operator="equal">
      <formula>"No aceptable"</formula>
    </cfRule>
  </conditionalFormatting>
  <conditionalFormatting sqref="AB13:AD13">
    <cfRule type="cellIs" dxfId="544" priority="89" stopIfTrue="1" operator="equal">
      <formula>"I"</formula>
    </cfRule>
    <cfRule type="cellIs" dxfId="543" priority="90" stopIfTrue="1" operator="equal">
      <formula>"II"</formula>
    </cfRule>
    <cfRule type="cellIs" dxfId="542" priority="91" stopIfTrue="1" operator="between">
      <formula>"III"</formula>
      <formula>"IV"</formula>
    </cfRule>
  </conditionalFormatting>
  <conditionalFormatting sqref="AD13">
    <cfRule type="cellIs" dxfId="541" priority="87" stopIfTrue="1" operator="equal">
      <formula>"Aceptable"</formula>
    </cfRule>
    <cfRule type="cellIs" dxfId="540" priority="88" stopIfTrue="1" operator="equal">
      <formula>"No aceptable"</formula>
    </cfRule>
  </conditionalFormatting>
  <conditionalFormatting sqref="AD13">
    <cfRule type="containsText" dxfId="539" priority="84" stopIfTrue="1" operator="containsText" text="No aceptable o aceptable con control específico">
      <formula>NOT(ISERROR(SEARCH("No aceptable o aceptable con control específico",AD13)))</formula>
    </cfRule>
    <cfRule type="containsText" dxfId="538" priority="85" stopIfTrue="1" operator="containsText" text="No aceptable">
      <formula>NOT(ISERROR(SEARCH("No aceptable",AD13)))</formula>
    </cfRule>
    <cfRule type="containsText" dxfId="537" priority="86" stopIfTrue="1" operator="containsText" text="No Aceptable o aceptable con control específico">
      <formula>NOT(ISERROR(SEARCH("No Aceptable o aceptable con control específico",AD13)))</formula>
    </cfRule>
  </conditionalFormatting>
  <conditionalFormatting sqref="AE11">
    <cfRule type="cellIs" dxfId="536" priority="82" stopIfTrue="1" operator="equal">
      <formula>"Aceptable"</formula>
    </cfRule>
    <cfRule type="cellIs" dxfId="535" priority="83" stopIfTrue="1" operator="equal">
      <formula>"No aceptable"</formula>
    </cfRule>
  </conditionalFormatting>
  <conditionalFormatting sqref="AE21">
    <cfRule type="cellIs" dxfId="534" priority="80" stopIfTrue="1" operator="equal">
      <formula>"Aceptable"</formula>
    </cfRule>
    <cfRule type="cellIs" dxfId="533" priority="81" stopIfTrue="1" operator="equal">
      <formula>"No aceptable"</formula>
    </cfRule>
  </conditionalFormatting>
  <conditionalFormatting sqref="AE19">
    <cfRule type="cellIs" dxfId="532" priority="72" stopIfTrue="1" operator="equal">
      <formula>"I"</formula>
    </cfRule>
    <cfRule type="cellIs" dxfId="531" priority="73" stopIfTrue="1" operator="equal">
      <formula>"II"</formula>
    </cfRule>
    <cfRule type="cellIs" dxfId="530" priority="74" stopIfTrue="1" operator="between">
      <formula>"III"</formula>
      <formula>"IV"</formula>
    </cfRule>
  </conditionalFormatting>
  <conditionalFormatting sqref="AE19">
    <cfRule type="cellIs" dxfId="529" priority="70" stopIfTrue="1" operator="equal">
      <formula>"Aceptable"</formula>
    </cfRule>
    <cfRule type="cellIs" dxfId="528" priority="71" stopIfTrue="1" operator="equal">
      <formula>"No aceptable"</formula>
    </cfRule>
  </conditionalFormatting>
  <conditionalFormatting sqref="AE18">
    <cfRule type="cellIs" dxfId="527" priority="57" stopIfTrue="1" operator="equal">
      <formula>"I"</formula>
    </cfRule>
    <cfRule type="cellIs" dxfId="526" priority="58" stopIfTrue="1" operator="equal">
      <formula>"II"</formula>
    </cfRule>
    <cfRule type="cellIs" dxfId="525" priority="59" stopIfTrue="1" operator="between">
      <formula>"III"</formula>
      <formula>"IV"</formula>
    </cfRule>
  </conditionalFormatting>
  <conditionalFormatting sqref="AE18">
    <cfRule type="cellIs" dxfId="524" priority="55" stopIfTrue="1" operator="equal">
      <formula>"Aceptable"</formula>
    </cfRule>
    <cfRule type="cellIs" dxfId="523" priority="56" stopIfTrue="1" operator="equal">
      <formula>"No aceptable"</formula>
    </cfRule>
  </conditionalFormatting>
  <conditionalFormatting sqref="AE17">
    <cfRule type="cellIs" dxfId="522" priority="52" stopIfTrue="1" operator="equal">
      <formula>"I"</formula>
    </cfRule>
    <cfRule type="cellIs" dxfId="521" priority="53" stopIfTrue="1" operator="equal">
      <formula>"II"</formula>
    </cfRule>
    <cfRule type="cellIs" dxfId="520" priority="54" stopIfTrue="1" operator="between">
      <formula>"III"</formula>
      <formula>"IV"</formula>
    </cfRule>
  </conditionalFormatting>
  <conditionalFormatting sqref="AE17">
    <cfRule type="cellIs" dxfId="519" priority="50" stopIfTrue="1" operator="equal">
      <formula>"Aceptable"</formula>
    </cfRule>
    <cfRule type="cellIs" dxfId="518" priority="51" stopIfTrue="1" operator="equal">
      <formula>"No aceptable"</formula>
    </cfRule>
  </conditionalFormatting>
  <conditionalFormatting sqref="AB17:AD17">
    <cfRule type="cellIs" dxfId="517" priority="47" stopIfTrue="1" operator="equal">
      <formula>"I"</formula>
    </cfRule>
    <cfRule type="cellIs" dxfId="516" priority="48" stopIfTrue="1" operator="equal">
      <formula>"II"</formula>
    </cfRule>
    <cfRule type="cellIs" dxfId="515" priority="49" stopIfTrue="1" operator="between">
      <formula>"III"</formula>
      <formula>"IV"</formula>
    </cfRule>
  </conditionalFormatting>
  <conditionalFormatting sqref="AD17">
    <cfRule type="cellIs" dxfId="514" priority="45" stopIfTrue="1" operator="equal">
      <formula>"Aceptable"</formula>
    </cfRule>
    <cfRule type="cellIs" dxfId="513" priority="46" stopIfTrue="1" operator="equal">
      <formula>"No aceptable"</formula>
    </cfRule>
  </conditionalFormatting>
  <conditionalFormatting sqref="AD17">
    <cfRule type="containsText" dxfId="512" priority="42" stopIfTrue="1" operator="containsText" text="No aceptable o aceptable con control específico">
      <formula>NOT(ISERROR(SEARCH("No aceptable o aceptable con control específico",AD17)))</formula>
    </cfRule>
    <cfRule type="containsText" dxfId="511" priority="43" stopIfTrue="1" operator="containsText" text="No aceptable">
      <formula>NOT(ISERROR(SEARCH("No aceptable",AD17)))</formula>
    </cfRule>
    <cfRule type="containsText" dxfId="510" priority="44" stopIfTrue="1" operator="containsText" text="No Aceptable o aceptable con control específico">
      <formula>NOT(ISERROR(SEARCH("No Aceptable o aceptable con control específico",AD17)))</formula>
    </cfRule>
  </conditionalFormatting>
  <conditionalFormatting sqref="AB16:AD16">
    <cfRule type="cellIs" dxfId="509" priority="39" stopIfTrue="1" operator="equal">
      <formula>"I"</formula>
    </cfRule>
    <cfRule type="cellIs" dxfId="508" priority="40" stopIfTrue="1" operator="equal">
      <formula>"II"</formula>
    </cfRule>
    <cfRule type="cellIs" dxfId="507" priority="41" stopIfTrue="1" operator="between">
      <formula>"III"</formula>
      <formula>"IV"</formula>
    </cfRule>
  </conditionalFormatting>
  <conditionalFormatting sqref="AD16">
    <cfRule type="cellIs" dxfId="506" priority="37" stopIfTrue="1" operator="equal">
      <formula>"Aceptable"</formula>
    </cfRule>
    <cfRule type="cellIs" dxfId="505" priority="38" stopIfTrue="1" operator="equal">
      <formula>"No aceptable"</formula>
    </cfRule>
  </conditionalFormatting>
  <conditionalFormatting sqref="AD16">
    <cfRule type="containsText" dxfId="504" priority="34" stopIfTrue="1" operator="containsText" text="No aceptable o aceptable con control específico">
      <formula>NOT(ISERROR(SEARCH("No aceptable o aceptable con control específico",AD16)))</formula>
    </cfRule>
    <cfRule type="containsText" dxfId="503" priority="35" stopIfTrue="1" operator="containsText" text="No aceptable">
      <formula>NOT(ISERROR(SEARCH("No aceptable",AD16)))</formula>
    </cfRule>
    <cfRule type="containsText" dxfId="502" priority="36" stopIfTrue="1" operator="containsText" text="No Aceptable o aceptable con control específico">
      <formula>NOT(ISERROR(SEARCH("No Aceptable o aceptable con control específico",AD16)))</formula>
    </cfRule>
  </conditionalFormatting>
  <conditionalFormatting sqref="AB14:AC14">
    <cfRule type="cellIs" dxfId="501" priority="31" stopIfTrue="1" operator="equal">
      <formula>"I"</formula>
    </cfRule>
    <cfRule type="cellIs" dxfId="500" priority="32" stopIfTrue="1" operator="equal">
      <formula>"II"</formula>
    </cfRule>
    <cfRule type="cellIs" dxfId="499" priority="33" stopIfTrue="1" operator="between">
      <formula>"III"</formula>
      <formula>"IV"</formula>
    </cfRule>
  </conditionalFormatting>
  <conditionalFormatting sqref="AD14">
    <cfRule type="cellIs" dxfId="498" priority="28" stopIfTrue="1" operator="equal">
      <formula>"I"</formula>
    </cfRule>
    <cfRule type="cellIs" dxfId="497" priority="29" stopIfTrue="1" operator="equal">
      <formula>"II"</formula>
    </cfRule>
    <cfRule type="cellIs" dxfId="496" priority="30" stopIfTrue="1" operator="between">
      <formula>"III"</formula>
      <formula>"IV"</formula>
    </cfRule>
  </conditionalFormatting>
  <conditionalFormatting sqref="AD14">
    <cfRule type="cellIs" dxfId="495" priority="26" stopIfTrue="1" operator="equal">
      <formula>"Aceptable"</formula>
    </cfRule>
    <cfRule type="cellIs" dxfId="494" priority="27" stopIfTrue="1" operator="equal">
      <formula>"No aceptable"</formula>
    </cfRule>
  </conditionalFormatting>
  <conditionalFormatting sqref="AD14">
    <cfRule type="containsText" dxfId="493" priority="23" stopIfTrue="1" operator="containsText" text="No aceptable o aceptable con control específico">
      <formula>NOT(ISERROR(SEARCH("No aceptable o aceptable con control específico",AD14)))</formula>
    </cfRule>
    <cfRule type="containsText" dxfId="492" priority="24" stopIfTrue="1" operator="containsText" text="No aceptable">
      <formula>NOT(ISERROR(SEARCH("No aceptable",AD14)))</formula>
    </cfRule>
    <cfRule type="containsText" dxfId="491" priority="25" stopIfTrue="1" operator="containsText" text="No Aceptable o aceptable con control específico">
      <formula>NOT(ISERROR(SEARCH("No Aceptable o aceptable con control específico",AD14)))</formula>
    </cfRule>
  </conditionalFormatting>
  <conditionalFormatting sqref="AD14">
    <cfRule type="containsText" dxfId="490" priority="21" stopIfTrue="1" operator="containsText" text="No aceptable">
      <formula>NOT(ISERROR(SEARCH("No aceptable",AD14)))</formula>
    </cfRule>
    <cfRule type="containsText" dxfId="489" priority="22" stopIfTrue="1" operator="containsText" text="No Aceptable o aceptable con control específico">
      <formula>NOT(ISERROR(SEARCH("No Aceptable o aceptable con control específico",AD14)))</formula>
    </cfRule>
  </conditionalFormatting>
  <conditionalFormatting sqref="AE20">
    <cfRule type="cellIs" dxfId="488" priority="8" stopIfTrue="1" operator="equal">
      <formula>"I"</formula>
    </cfRule>
    <cfRule type="cellIs" dxfId="487" priority="9" stopIfTrue="1" operator="equal">
      <formula>"II"</formula>
    </cfRule>
    <cfRule type="cellIs" dxfId="486" priority="10" stopIfTrue="1" operator="between">
      <formula>"III"</formula>
      <formula>"IV"</formula>
    </cfRule>
  </conditionalFormatting>
  <conditionalFormatting sqref="AE20">
    <cfRule type="cellIs" dxfId="485" priority="6" stopIfTrue="1" operator="equal">
      <formula>"Aceptable"</formula>
    </cfRule>
    <cfRule type="cellIs" dxfId="484" priority="7" stopIfTrue="1" operator="equal">
      <formula>"No aceptable"</formula>
    </cfRule>
  </conditionalFormatting>
  <conditionalFormatting sqref="AE16">
    <cfRule type="cellIs" dxfId="483" priority="13" stopIfTrue="1" operator="equal">
      <formula>"I"</formula>
    </cfRule>
    <cfRule type="cellIs" dxfId="482" priority="14" stopIfTrue="1" operator="equal">
      <formula>"II"</formula>
    </cfRule>
    <cfRule type="cellIs" dxfId="481" priority="15" stopIfTrue="1" operator="between">
      <formula>"III"</formula>
      <formula>"IV"</formula>
    </cfRule>
  </conditionalFormatting>
  <conditionalFormatting sqref="AE16">
    <cfRule type="cellIs" dxfId="480" priority="11" stopIfTrue="1" operator="equal">
      <formula>"Aceptable"</formula>
    </cfRule>
    <cfRule type="cellIs" dxfId="479" priority="12" stopIfTrue="1" operator="equal">
      <formula>"No aceptable"</formula>
    </cfRule>
  </conditionalFormatting>
  <conditionalFormatting sqref="AE22">
    <cfRule type="cellIs" dxfId="478" priority="3" stopIfTrue="1" operator="equal">
      <formula>"I"</formula>
    </cfRule>
    <cfRule type="cellIs" dxfId="477" priority="4" stopIfTrue="1" operator="equal">
      <formula>"II"</formula>
    </cfRule>
    <cfRule type="cellIs" dxfId="476" priority="5" stopIfTrue="1" operator="between">
      <formula>"III"</formula>
      <formula>"IV"</formula>
    </cfRule>
  </conditionalFormatting>
  <conditionalFormatting sqref="AE22">
    <cfRule type="cellIs" dxfId="475" priority="1" stopIfTrue="1" operator="equal">
      <formula>"Aceptable"</formula>
    </cfRule>
    <cfRule type="cellIs" dxfId="474"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2" xr:uid="{00000000-0002-0000-1E00-000000000000}">
      <formula1>"100,60,25,10"</formula1>
    </dataValidation>
    <dataValidation type="list" allowBlank="1" showInputMessage="1" prompt="4 = Continua_x000a_3 = Frecuente_x000a_2 = Ocasional_x000a_1 = Esporádica" sqref="V11:V22" xr:uid="{00000000-0002-0000-1E00-000001000000}">
      <formula1>"4, 3, 2, 1"</formula1>
    </dataValidation>
    <dataValidation type="list" allowBlank="1" showInputMessage="1" showErrorMessage="1" prompt="10 = Muy Alto_x000a_6 = Alto_x000a_2 = Medio_x000a_0 = Bajo" sqref="U11:U22" xr:uid="{00000000-0002-0000-1E00-000002000000}">
      <formula1>"10, 6, 2, 0, "</formula1>
    </dataValidation>
    <dataValidation allowBlank="1" sqref="AA12:AA22" xr:uid="{00000000-0002-0000-1E00-000003000000}"/>
  </dataValidation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B1:BL26"/>
  <sheetViews>
    <sheetView topLeftCell="U15" zoomScale="106" zoomScaleNormal="106" workbookViewId="0">
      <selection activeCell="AG16" sqref="AG16"/>
    </sheetView>
  </sheetViews>
  <sheetFormatPr baseColWidth="10" defaultRowHeight="69.75" customHeight="1" x14ac:dyDescent="0.2"/>
  <cols>
    <col min="1" max="1" width="1.85546875" customWidth="1"/>
    <col min="2" max="2" width="5.7109375" customWidth="1"/>
    <col min="3" max="3" width="7.5703125" customWidth="1"/>
    <col min="4" max="4" width="5" customWidth="1"/>
    <col min="5" max="5" width="6.85546875" customWidth="1"/>
    <col min="6" max="6" width="11.85546875" customWidth="1"/>
    <col min="7" max="7" width="8.28515625" customWidth="1"/>
    <col min="8" max="8" width="20.28515625" customWidth="1"/>
    <col min="9" max="9" width="23.85546875" customWidth="1"/>
    <col min="10" max="10" width="21.7109375" customWidth="1"/>
    <col min="11" max="11" width="24"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14.28515625" customWidth="1"/>
    <col min="26" max="26" width="7.7109375" customWidth="1"/>
    <col min="27" max="27" width="8.140625" customWidth="1"/>
    <col min="28" max="28" width="7.28515625" customWidth="1"/>
    <col min="29" max="30" width="12.7109375" customWidth="1"/>
    <col min="31" max="31" width="20" bestFit="1" customWidth="1"/>
    <col min="32" max="33" width="8.5703125" customWidth="1"/>
    <col min="34" max="34" width="22.28515625" customWidth="1"/>
    <col min="35" max="35" width="40.42578125" customWidth="1"/>
    <col min="36" max="36" width="18.5703125" customWidth="1"/>
    <col min="37" max="37" width="19.28515625" customWidth="1"/>
  </cols>
  <sheetData>
    <row r="1" spans="2:64" ht="33.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c r="AL1" s="3"/>
      <c r="AM1" s="3"/>
      <c r="AN1" s="3"/>
      <c r="AO1" s="3"/>
      <c r="AP1" s="3"/>
      <c r="AQ1" s="3"/>
      <c r="AR1" s="3"/>
      <c r="AS1" s="3"/>
      <c r="AT1" s="3"/>
      <c r="AU1" s="3"/>
      <c r="AV1" s="3"/>
      <c r="AW1" s="3"/>
      <c r="AX1" s="3"/>
      <c r="AY1" s="3"/>
      <c r="AZ1" s="3"/>
      <c r="BA1" s="3"/>
      <c r="BB1" s="3"/>
      <c r="BC1" s="3"/>
      <c r="BD1" s="3"/>
      <c r="BE1" s="3"/>
      <c r="BF1" s="3"/>
      <c r="BG1" s="3"/>
      <c r="BH1" s="3"/>
      <c r="BI1" s="3"/>
      <c r="BJ1" s="3"/>
      <c r="BK1" s="3"/>
      <c r="BL1" s="3"/>
    </row>
    <row r="2" spans="2:64" ht="33.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2:64" ht="33.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c r="AL3" s="3"/>
      <c r="AM3" s="3"/>
      <c r="AN3" s="3"/>
      <c r="AO3" s="3"/>
      <c r="AP3" s="3"/>
      <c r="AQ3" s="3"/>
      <c r="AR3" s="3"/>
      <c r="AS3" s="3"/>
      <c r="AT3" s="3"/>
      <c r="AU3" s="3"/>
      <c r="AV3" s="3"/>
      <c r="AW3" s="3"/>
      <c r="AX3" s="3"/>
      <c r="AY3" s="3"/>
      <c r="AZ3" s="3"/>
      <c r="BA3" s="3"/>
      <c r="BB3" s="3"/>
      <c r="BC3" s="3"/>
      <c r="BD3" s="3"/>
      <c r="BE3" s="3"/>
      <c r="BF3" s="3"/>
      <c r="BG3" s="3"/>
      <c r="BH3" s="3"/>
      <c r="BI3" s="3"/>
      <c r="BJ3" s="3"/>
      <c r="BK3" s="3"/>
      <c r="BL3" s="3"/>
    </row>
    <row r="4" spans="2:64" ht="33.75" customHeight="1" x14ac:dyDescent="0.3">
      <c r="B4" s="3"/>
      <c r="C4" s="3"/>
      <c r="D4" s="3"/>
      <c r="E4" s="4"/>
      <c r="F4" s="3"/>
      <c r="G4" s="3"/>
      <c r="H4" s="5"/>
      <c r="I4" s="3"/>
      <c r="J4" s="3"/>
      <c r="K4" s="3"/>
      <c r="L4" s="3"/>
      <c r="M4" s="3"/>
      <c r="N4" s="3"/>
      <c r="O4" s="3"/>
      <c r="P4" s="3"/>
      <c r="Q4" s="3"/>
      <c r="R4" s="3"/>
      <c r="S4" s="3"/>
      <c r="T4" s="3"/>
      <c r="U4" s="3"/>
      <c r="V4" s="3"/>
      <c r="W4" s="3"/>
      <c r="X4" s="3"/>
      <c r="Y4" s="3"/>
      <c r="Z4" s="3"/>
      <c r="AA4" s="3"/>
      <c r="AB4" s="3"/>
      <c r="AC4" s="3"/>
      <c r="AD4" s="3"/>
      <c r="AE4" s="3"/>
      <c r="AF4" s="4"/>
      <c r="AG4" s="4"/>
      <c r="AH4" s="4"/>
      <c r="AI4" s="3"/>
      <c r="AJ4" s="5"/>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s="112" customFormat="1" ht="33.7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64" s="112" customFormat="1" ht="33.75" customHeight="1" x14ac:dyDescent="0.3">
      <c r="E6" s="113"/>
      <c r="H6" s="114"/>
      <c r="AF6" s="113"/>
      <c r="AG6" s="113"/>
      <c r="AH6" s="113"/>
      <c r="AJ6" s="114"/>
    </row>
    <row r="7" spans="2:64" s="110" customFormat="1" ht="33.7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64" s="110" customFormat="1" ht="33.7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64" s="2" customFormat="1" ht="69.75" customHeight="1" x14ac:dyDescent="0.35">
      <c r="B11" s="263" t="s">
        <v>135</v>
      </c>
      <c r="C11" s="263" t="s">
        <v>150</v>
      </c>
      <c r="D11" s="263" t="s">
        <v>108</v>
      </c>
      <c r="E11" s="269" t="s">
        <v>151</v>
      </c>
      <c r="F11" s="269" t="s">
        <v>152</v>
      </c>
      <c r="G11" s="83" t="s">
        <v>42</v>
      </c>
      <c r="H11" s="307" t="s">
        <v>36</v>
      </c>
      <c r="I11" s="161" t="s">
        <v>371</v>
      </c>
      <c r="J11" s="161" t="s">
        <v>372</v>
      </c>
      <c r="K11" s="168" t="s">
        <v>373</v>
      </c>
      <c r="L11" s="172">
        <v>0</v>
      </c>
      <c r="M11" s="172">
        <v>3</v>
      </c>
      <c r="N11" s="172">
        <v>0</v>
      </c>
      <c r="O11" s="172">
        <f>SUM(L11:N11)</f>
        <v>3</v>
      </c>
      <c r="P11" s="168" t="s">
        <v>374</v>
      </c>
      <c r="Q11" s="161">
        <v>8</v>
      </c>
      <c r="R11" s="168" t="s">
        <v>100</v>
      </c>
      <c r="S11" s="168" t="s">
        <v>375</v>
      </c>
      <c r="T11" s="168" t="s">
        <v>376</v>
      </c>
      <c r="U11" s="162">
        <v>2</v>
      </c>
      <c r="V11" s="162">
        <v>4</v>
      </c>
      <c r="W11" s="162">
        <f t="shared" ref="W11:W24" si="0">V11*U11</f>
        <v>8</v>
      </c>
      <c r="X11" s="163" t="str">
        <f t="shared" ref="X11:X24" si="1">+IF(AND(U11*V11&gt;=24,U11*V11&lt;=40),"MA",IF(AND(U11*V11&gt;=10,U11*V11&lt;=20),"A",IF(AND(U11*V11&gt;=6,U11*V11&lt;=8),"M",IF(AND(U11*V11&gt;=0,U11*V11&lt;=4),"B",""))))</f>
        <v>M</v>
      </c>
      <c r="Y11" s="166" t="str">
        <f t="shared" ref="Y11:Y24"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W11*Z11</f>
        <v>80</v>
      </c>
      <c r="AB11" s="165" t="str">
        <f t="shared" ref="AB11:AB24" si="3">+IF(AND(U11*V11*Z11&gt;=600,U11*V11*Z11&lt;=4000),"I",IF(AND(U11*V11*Z11&gt;=150,U11*V11*Z11&lt;=500),"II",IF(AND(U11*V11*Z11&gt;=40,U11*V11*Z11&lt;=120),"III",IF(AND(U11*V11*Z11&gt;=0,U11*V11*Z11&lt;=20),"IV",""))))</f>
        <v>III</v>
      </c>
      <c r="AC11" s="166" t="str">
        <f t="shared" ref="AC11:AC24" si="4">+IF(AB11="I","Situación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 t="shared" ref="AD11:AD24" si="5">+IF(AB11="I","No aceptable",IF(AB11="II","No aceptable o aceptable con control específico",IF(AB11="III","Aceptable",IF(AB11="IV","Aceptable",""))))</f>
        <v>Aceptable</v>
      </c>
      <c r="AE11" s="158" t="s">
        <v>377</v>
      </c>
      <c r="AF11" s="161" t="s">
        <v>34</v>
      </c>
      <c r="AG11" s="161" t="s">
        <v>37</v>
      </c>
      <c r="AH11" s="161" t="s">
        <v>34</v>
      </c>
      <c r="AI11" s="158" t="s">
        <v>378</v>
      </c>
      <c r="AJ11" s="161" t="s">
        <v>34</v>
      </c>
      <c r="AK11" s="161"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s="2" customFormat="1" ht="69.75" customHeight="1" x14ac:dyDescent="0.35">
      <c r="B12" s="264"/>
      <c r="C12" s="264"/>
      <c r="D12" s="264"/>
      <c r="E12" s="270"/>
      <c r="F12" s="270"/>
      <c r="G12" s="83" t="s">
        <v>42</v>
      </c>
      <c r="H12" s="307"/>
      <c r="I12" s="158" t="s">
        <v>46</v>
      </c>
      <c r="J12" s="159" t="s">
        <v>354</v>
      </c>
      <c r="K12" s="159" t="s">
        <v>355</v>
      </c>
      <c r="L12" s="172">
        <v>0</v>
      </c>
      <c r="M12" s="172">
        <v>3</v>
      </c>
      <c r="N12" s="172">
        <v>0</v>
      </c>
      <c r="O12" s="172">
        <f t="shared" ref="O12:O24" si="6">SUM(L12:N12)</f>
        <v>3</v>
      </c>
      <c r="P12" s="159" t="s">
        <v>356</v>
      </c>
      <c r="Q12" s="161">
        <v>8</v>
      </c>
      <c r="R12" s="159" t="s">
        <v>442</v>
      </c>
      <c r="S12" s="159" t="s">
        <v>358</v>
      </c>
      <c r="T12" s="159" t="s">
        <v>357</v>
      </c>
      <c r="U12" s="162">
        <v>2</v>
      </c>
      <c r="V12" s="162">
        <v>4</v>
      </c>
      <c r="W12" s="162">
        <f t="shared" si="0"/>
        <v>8</v>
      </c>
      <c r="X12" s="163" t="str">
        <f t="shared" si="1"/>
        <v>M</v>
      </c>
      <c r="Y12" s="166" t="str">
        <f t="shared" si="2"/>
        <v>Situación deficiente con exposición esporádica, o bien situación mejorable con exposición continuada o frecuente. Es posible que suceda el daño alguna vez.</v>
      </c>
      <c r="Z12" s="162">
        <v>10</v>
      </c>
      <c r="AA12" s="162">
        <f t="shared" ref="AA12:AA24" si="7">W12*Z12</f>
        <v>80</v>
      </c>
      <c r="AB12" s="165" t="str">
        <f t="shared" si="3"/>
        <v>III</v>
      </c>
      <c r="AC12" s="166" t="str">
        <f t="shared" si="4"/>
        <v>Mejorar si es posible. Sería conveniente justificar la intervención y su rentabilidad.</v>
      </c>
      <c r="AD12" s="166" t="str">
        <f t="shared" si="5"/>
        <v>Aceptable</v>
      </c>
      <c r="AE12" s="158" t="s">
        <v>56</v>
      </c>
      <c r="AF12" s="161" t="s">
        <v>34</v>
      </c>
      <c r="AG12" s="161" t="s">
        <v>34</v>
      </c>
      <c r="AH12" s="161" t="s">
        <v>363</v>
      </c>
      <c r="AI12" s="158" t="s">
        <v>359</v>
      </c>
      <c r="AJ12" s="161" t="s">
        <v>34</v>
      </c>
      <c r="AK12" s="161"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s="2" customFormat="1" ht="69.75" customHeight="1" x14ac:dyDescent="0.35">
      <c r="B13" s="264"/>
      <c r="C13" s="264"/>
      <c r="D13" s="264"/>
      <c r="E13" s="270"/>
      <c r="F13" s="270"/>
      <c r="G13" s="103" t="s">
        <v>42</v>
      </c>
      <c r="H13" s="319" t="s">
        <v>44</v>
      </c>
      <c r="I13" s="158" t="s">
        <v>333</v>
      </c>
      <c r="J13" s="158" t="s">
        <v>334</v>
      </c>
      <c r="K13" s="158" t="s">
        <v>335</v>
      </c>
      <c r="L13" s="172">
        <v>0</v>
      </c>
      <c r="M13" s="172">
        <v>3</v>
      </c>
      <c r="N13" s="172">
        <v>0</v>
      </c>
      <c r="O13" s="172">
        <f t="shared" ref="O13" si="8">SUM(L13:N13)</f>
        <v>3</v>
      </c>
      <c r="P13" s="158" t="s">
        <v>336</v>
      </c>
      <c r="Q13" s="161">
        <v>8</v>
      </c>
      <c r="R13" s="158" t="s">
        <v>339</v>
      </c>
      <c r="S13" s="158" t="s">
        <v>641</v>
      </c>
      <c r="T13" s="158" t="s">
        <v>444</v>
      </c>
      <c r="U13" s="162">
        <v>2</v>
      </c>
      <c r="V13" s="162">
        <v>4</v>
      </c>
      <c r="W13" s="162">
        <f t="shared" ref="W13:W14" si="9">V13*U13</f>
        <v>8</v>
      </c>
      <c r="X13" s="163" t="str">
        <f t="shared" ref="X13:X14" si="10">+IF(AND(U13*V13&gt;=24,U13*V13&lt;=40),"MA",IF(AND(U13*V13&gt;=10,U13*V13&lt;=20),"A",IF(AND(U13*V13&gt;=6,U13*V13&lt;=8),"M",IF(AND(U13*V13&gt;=0,U13*V13&lt;=4),"B",""))))</f>
        <v>M</v>
      </c>
      <c r="Y13" s="166" t="str">
        <f t="shared" ref="Y13:Y14" si="11">+IF(X13="MA","Situación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62">
        <v>10</v>
      </c>
      <c r="AA13" s="162">
        <f t="shared" ref="AA13:AA14" si="12">W13*Z13</f>
        <v>80</v>
      </c>
      <c r="AB13" s="165" t="str">
        <f t="shared" ref="AB13:AB14" si="13">+IF(AND(U13*V13*Z13&gt;=600,U13*V13*Z13&lt;=4000),"I",IF(AND(U13*V13*Z13&gt;=150,U13*V13*Z13&lt;=500),"II",IF(AND(U13*V13*Z13&gt;=40,U13*V13*Z13&lt;=120),"III",IF(AND(U13*V13*Z13&gt;=0,U13*V13*Z13&lt;=20),"IV",""))))</f>
        <v>III</v>
      </c>
      <c r="AC13" s="166" t="str">
        <f t="shared" ref="AC13:AC14" si="14">+IF(AB13="I","Situación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 t="shared" ref="AD13:AD14" si="15">+IF(AB13="I","No aceptable",IF(AB13="II","No aceptable o aceptable con control específico",IF(AB13="III","Aceptable",IF(AB13="IV","Aceptable",""))))</f>
        <v>Aceptable</v>
      </c>
      <c r="AE13" s="166" t="s">
        <v>342</v>
      </c>
      <c r="AF13" s="158" t="s">
        <v>34</v>
      </c>
      <c r="AG13" s="158" t="s">
        <v>34</v>
      </c>
      <c r="AH13" s="158" t="s">
        <v>34</v>
      </c>
      <c r="AI13" s="158" t="s">
        <v>341</v>
      </c>
      <c r="AJ13" s="158" t="s">
        <v>34</v>
      </c>
      <c r="AK13" s="161" t="s">
        <v>271</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s="110" customFormat="1" ht="69.75" customHeight="1" x14ac:dyDescent="0.35">
      <c r="B14" s="264"/>
      <c r="C14" s="264"/>
      <c r="D14" s="264"/>
      <c r="E14" s="270"/>
      <c r="F14" s="270"/>
      <c r="G14" s="143"/>
      <c r="H14" s="319"/>
      <c r="I14" s="158" t="s">
        <v>612</v>
      </c>
      <c r="J14" s="158" t="s">
        <v>613</v>
      </c>
      <c r="K14" s="158" t="s">
        <v>614</v>
      </c>
      <c r="L14" s="172">
        <v>0</v>
      </c>
      <c r="M14" s="172">
        <v>3</v>
      </c>
      <c r="N14" s="172">
        <v>0</v>
      </c>
      <c r="O14" s="172">
        <f t="shared" ref="O14" si="16">SUM(L14:N14)</f>
        <v>3</v>
      </c>
      <c r="P14" s="158" t="s">
        <v>615</v>
      </c>
      <c r="Q14" s="161">
        <v>8</v>
      </c>
      <c r="R14" s="158" t="s">
        <v>331</v>
      </c>
      <c r="S14" s="158" t="s">
        <v>616</v>
      </c>
      <c r="T14" s="158" t="s">
        <v>617</v>
      </c>
      <c r="U14" s="162">
        <v>2</v>
      </c>
      <c r="V14" s="162">
        <v>1</v>
      </c>
      <c r="W14" s="162">
        <f t="shared" si="9"/>
        <v>2</v>
      </c>
      <c r="X14" s="163" t="str">
        <f t="shared" si="10"/>
        <v>B</v>
      </c>
      <c r="Y14" s="166" t="str">
        <f t="shared" si="11"/>
        <v>Situación mejorable con exposición ocasional o esporádica, o situación sin anomalía destacable con cualquier nivel de exposición. No es esperable que se materialice el riesgo, aunque puede ser concebible.</v>
      </c>
      <c r="Z14" s="162">
        <v>10</v>
      </c>
      <c r="AA14" s="162">
        <f t="shared" si="12"/>
        <v>20</v>
      </c>
      <c r="AB14" s="165" t="str">
        <f t="shared" si="13"/>
        <v>IV</v>
      </c>
      <c r="AC14" s="166" t="str">
        <f t="shared" si="14"/>
        <v>Mantener las medidas de control existentes, pero se deberían considerar soluciones o mejoras y se deben hacer comprobaciones periódicas para asegurar que el riesgo aún es tolerable.</v>
      </c>
      <c r="AD14" s="166" t="str">
        <f t="shared" si="15"/>
        <v>Aceptable</v>
      </c>
      <c r="AE14" s="158" t="s">
        <v>351</v>
      </c>
      <c r="AF14" s="158" t="s">
        <v>34</v>
      </c>
      <c r="AG14" s="158" t="s">
        <v>34</v>
      </c>
      <c r="AH14" s="158" t="s">
        <v>34</v>
      </c>
      <c r="AI14" s="158" t="s">
        <v>338</v>
      </c>
      <c r="AJ14" s="158" t="s">
        <v>34</v>
      </c>
      <c r="AK14" s="161" t="s">
        <v>618</v>
      </c>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row>
    <row r="15" spans="2:64" s="2" customFormat="1" ht="69.75" customHeight="1" x14ac:dyDescent="0.35">
      <c r="B15" s="264"/>
      <c r="C15" s="264"/>
      <c r="D15" s="264"/>
      <c r="E15" s="270"/>
      <c r="F15" s="270"/>
      <c r="G15" s="83" t="s">
        <v>42</v>
      </c>
      <c r="H15" s="319"/>
      <c r="I15" s="158" t="s">
        <v>60</v>
      </c>
      <c r="J15" s="158" t="s">
        <v>347</v>
      </c>
      <c r="K15" s="158" t="s">
        <v>327</v>
      </c>
      <c r="L15" s="172">
        <v>0</v>
      </c>
      <c r="M15" s="172">
        <v>3</v>
      </c>
      <c r="N15" s="172">
        <v>0</v>
      </c>
      <c r="O15" s="172">
        <f t="shared" si="6"/>
        <v>3</v>
      </c>
      <c r="P15" s="158" t="s">
        <v>343</v>
      </c>
      <c r="Q15" s="158">
        <v>8</v>
      </c>
      <c r="R15" s="158" t="s">
        <v>331</v>
      </c>
      <c r="S15" s="158" t="s">
        <v>329</v>
      </c>
      <c r="T15" s="158" t="s">
        <v>443</v>
      </c>
      <c r="U15" s="162">
        <v>2</v>
      </c>
      <c r="V15" s="162">
        <v>4</v>
      </c>
      <c r="W15" s="162">
        <f t="shared" si="0"/>
        <v>8</v>
      </c>
      <c r="X15" s="163" t="str">
        <f t="shared" si="1"/>
        <v>M</v>
      </c>
      <c r="Y15" s="166" t="str">
        <f t="shared" si="2"/>
        <v>Situación deficiente con exposición esporádica, o bien situación mejorable con exposición continuada o frecuente. Es posible que suceda el daño alguna vez.</v>
      </c>
      <c r="Z15" s="162">
        <v>10</v>
      </c>
      <c r="AA15" s="162">
        <f t="shared" si="7"/>
        <v>80</v>
      </c>
      <c r="AB15" s="165" t="str">
        <f t="shared" si="3"/>
        <v>III</v>
      </c>
      <c r="AC15" s="166" t="str">
        <f t="shared" si="4"/>
        <v>Mejorar si es posible. Sería conveniente justificar la intervención y su rentabilidad.</v>
      </c>
      <c r="AD15" s="166" t="str">
        <f t="shared" si="5"/>
        <v>Aceptable</v>
      </c>
      <c r="AE15" s="158" t="s">
        <v>351</v>
      </c>
      <c r="AF15" s="158" t="s">
        <v>34</v>
      </c>
      <c r="AG15" s="158" t="s">
        <v>34</v>
      </c>
      <c r="AH15" s="158" t="s">
        <v>34</v>
      </c>
      <c r="AI15" s="158" t="s">
        <v>344</v>
      </c>
      <c r="AJ15" s="158" t="s">
        <v>34</v>
      </c>
      <c r="AK15" s="161" t="s">
        <v>290</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s="2" customFormat="1" ht="292.5" x14ac:dyDescent="0.35">
      <c r="B16" s="264"/>
      <c r="C16" s="264"/>
      <c r="D16" s="264"/>
      <c r="E16" s="270"/>
      <c r="F16" s="270"/>
      <c r="G16" s="100" t="s">
        <v>42</v>
      </c>
      <c r="H16" s="168" t="s">
        <v>306</v>
      </c>
      <c r="I16" s="168" t="s">
        <v>522</v>
      </c>
      <c r="J16" s="168" t="s">
        <v>509</v>
      </c>
      <c r="K16" s="168" t="s">
        <v>510</v>
      </c>
      <c r="L16" s="223">
        <v>0</v>
      </c>
      <c r="M16" s="172">
        <v>3</v>
      </c>
      <c r="N16" s="223">
        <v>0</v>
      </c>
      <c r="O16" s="223">
        <f t="shared" si="6"/>
        <v>3</v>
      </c>
      <c r="P16" s="168" t="s">
        <v>511</v>
      </c>
      <c r="Q16" s="158">
        <v>8</v>
      </c>
      <c r="R16" s="168" t="s">
        <v>512</v>
      </c>
      <c r="S16" s="168" t="s">
        <v>513</v>
      </c>
      <c r="T16" s="168" t="s">
        <v>514</v>
      </c>
      <c r="U16" s="162">
        <v>2</v>
      </c>
      <c r="V16" s="162">
        <v>3</v>
      </c>
      <c r="W16" s="162">
        <f t="shared" si="0"/>
        <v>6</v>
      </c>
      <c r="X16" s="163" t="str">
        <f t="shared" si="1"/>
        <v>M</v>
      </c>
      <c r="Y16" s="166" t="str">
        <f t="shared" si="2"/>
        <v>Situación deficiente con exposición esporádica, o bien situación mejorable con exposición continuada o frecuente. Es posible que suceda el daño alguna vez.</v>
      </c>
      <c r="Z16" s="162">
        <v>25</v>
      </c>
      <c r="AA16" s="162">
        <f t="shared" si="7"/>
        <v>150</v>
      </c>
      <c r="AB16" s="165" t="str">
        <f t="shared" si="3"/>
        <v>II</v>
      </c>
      <c r="AC16" s="166" t="str">
        <f t="shared" si="4"/>
        <v>Corregir y adoptar medidas de control de inmediato. Sin embargo suspenda actividades si el nivel de riesgo está por encima o igual de 360.</v>
      </c>
      <c r="AD16" s="166" t="str">
        <f t="shared" si="5"/>
        <v>No aceptable o aceptable con control específico</v>
      </c>
      <c r="AE16" s="166" t="s">
        <v>655</v>
      </c>
      <c r="AF16" s="158" t="s">
        <v>34</v>
      </c>
      <c r="AG16" s="158" t="s">
        <v>34</v>
      </c>
      <c r="AH16" s="162" t="s">
        <v>507</v>
      </c>
      <c r="AI16" s="162" t="s">
        <v>508</v>
      </c>
      <c r="AJ16" s="158" t="s">
        <v>506</v>
      </c>
      <c r="AK16" s="158" t="s">
        <v>271</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s="2" customFormat="1" ht="69.75" customHeight="1" x14ac:dyDescent="0.35">
      <c r="B17" s="264"/>
      <c r="C17" s="264"/>
      <c r="D17" s="264"/>
      <c r="E17" s="270"/>
      <c r="F17" s="270"/>
      <c r="G17" s="83" t="s">
        <v>42</v>
      </c>
      <c r="H17" s="319" t="s">
        <v>50</v>
      </c>
      <c r="I17" s="161" t="s">
        <v>102</v>
      </c>
      <c r="J17" s="158" t="s">
        <v>103</v>
      </c>
      <c r="K17" s="161" t="s">
        <v>598</v>
      </c>
      <c r="L17" s="172">
        <v>0</v>
      </c>
      <c r="M17" s="172">
        <v>3</v>
      </c>
      <c r="N17" s="172">
        <v>0</v>
      </c>
      <c r="O17" s="172">
        <f t="shared" si="6"/>
        <v>3</v>
      </c>
      <c r="P17" s="161" t="s">
        <v>597</v>
      </c>
      <c r="Q17" s="161">
        <v>8</v>
      </c>
      <c r="R17" s="161" t="s">
        <v>33</v>
      </c>
      <c r="S17" s="161" t="s">
        <v>33</v>
      </c>
      <c r="T17" s="161" t="s">
        <v>599</v>
      </c>
      <c r="U17" s="162">
        <v>2</v>
      </c>
      <c r="V17" s="162">
        <v>6</v>
      </c>
      <c r="W17" s="162">
        <f t="shared" si="0"/>
        <v>12</v>
      </c>
      <c r="X17" s="163" t="str">
        <f t="shared" si="1"/>
        <v>A</v>
      </c>
      <c r="Y17" s="166" t="str">
        <f t="shared" si="2"/>
        <v>Situación deficiente con exposición frecuente u ocasional, o bien situación muy deficiente con exposición ocasional o esporádica. La materialización de Riesgo es posible que suceda varias veces en la vida laboral</v>
      </c>
      <c r="Z17" s="162">
        <v>25</v>
      </c>
      <c r="AA17" s="162">
        <f t="shared" si="7"/>
        <v>300</v>
      </c>
      <c r="AB17" s="165" t="str">
        <f t="shared" si="3"/>
        <v>II</v>
      </c>
      <c r="AC17" s="166" t="str">
        <f t="shared" si="4"/>
        <v>Corregir y adoptar medidas de control de inmediato. Sin embargo suspenda actividades si el nivel de riesgo está por encima o igual de 360.</v>
      </c>
      <c r="AD17" s="166" t="str">
        <f t="shared" si="5"/>
        <v>No aceptable o aceptable con control específico</v>
      </c>
      <c r="AE17" s="166" t="s">
        <v>80</v>
      </c>
      <c r="AF17" s="158" t="s">
        <v>34</v>
      </c>
      <c r="AG17" s="158" t="s">
        <v>34</v>
      </c>
      <c r="AH17" s="158" t="s">
        <v>34</v>
      </c>
      <c r="AI17" s="158" t="s">
        <v>600</v>
      </c>
      <c r="AJ17" s="158" t="s">
        <v>34</v>
      </c>
      <c r="AK17" s="161" t="s">
        <v>35</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s="2" customFormat="1" ht="69.75" customHeight="1" x14ac:dyDescent="0.35">
      <c r="B18" s="264"/>
      <c r="C18" s="264"/>
      <c r="D18" s="264"/>
      <c r="E18" s="270"/>
      <c r="F18" s="270"/>
      <c r="G18" s="83" t="s">
        <v>42</v>
      </c>
      <c r="H18" s="319"/>
      <c r="I18" s="168" t="s">
        <v>531</v>
      </c>
      <c r="J18" s="168" t="s">
        <v>532</v>
      </c>
      <c r="K18" s="168" t="s">
        <v>533</v>
      </c>
      <c r="L18" s="172">
        <v>0</v>
      </c>
      <c r="M18" s="172">
        <v>3</v>
      </c>
      <c r="N18" s="172">
        <v>0</v>
      </c>
      <c r="O18" s="172">
        <f t="shared" si="6"/>
        <v>3</v>
      </c>
      <c r="P18" s="173" t="s">
        <v>534</v>
      </c>
      <c r="Q18" s="161">
        <v>8</v>
      </c>
      <c r="R18" s="173" t="s">
        <v>535</v>
      </c>
      <c r="S18" s="173" t="s">
        <v>536</v>
      </c>
      <c r="T18" s="173" t="s">
        <v>537</v>
      </c>
      <c r="U18" s="162">
        <v>2</v>
      </c>
      <c r="V18" s="162">
        <v>4</v>
      </c>
      <c r="W18" s="162">
        <f t="shared" si="0"/>
        <v>8</v>
      </c>
      <c r="X18" s="163" t="str">
        <f t="shared" si="1"/>
        <v>M</v>
      </c>
      <c r="Y18" s="166" t="str">
        <f t="shared" si="2"/>
        <v>Situación deficiente con exposición esporádica, o bien situación mejorable con exposición continuada o frecuente. Es posible que suceda el daño alguna vez.</v>
      </c>
      <c r="Z18" s="162">
        <v>10</v>
      </c>
      <c r="AA18" s="162">
        <f t="shared" si="7"/>
        <v>80</v>
      </c>
      <c r="AB18" s="165" t="str">
        <f t="shared" si="3"/>
        <v>III</v>
      </c>
      <c r="AC18" s="166" t="str">
        <f t="shared" si="4"/>
        <v>Mejorar si es posible. Sería conveniente justificar la intervención y su rentabilidad.</v>
      </c>
      <c r="AD18" s="166" t="str">
        <f t="shared" si="5"/>
        <v>Aceptable</v>
      </c>
      <c r="AE18" s="166" t="s">
        <v>80</v>
      </c>
      <c r="AF18" s="158" t="s">
        <v>34</v>
      </c>
      <c r="AG18" s="158" t="s">
        <v>34</v>
      </c>
      <c r="AH18" s="158" t="s">
        <v>199</v>
      </c>
      <c r="AI18" s="162" t="s">
        <v>288</v>
      </c>
      <c r="AJ18" s="161" t="s">
        <v>34</v>
      </c>
      <c r="AK18" s="161" t="s">
        <v>291</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s="2" customFormat="1" ht="69.75" customHeight="1" x14ac:dyDescent="0.35">
      <c r="B19" s="264"/>
      <c r="C19" s="264"/>
      <c r="D19" s="264"/>
      <c r="E19" s="270"/>
      <c r="F19" s="270"/>
      <c r="G19" s="83" t="s">
        <v>33</v>
      </c>
      <c r="H19" s="319" t="s">
        <v>45</v>
      </c>
      <c r="I19" s="168" t="s">
        <v>65</v>
      </c>
      <c r="J19" s="168" t="s">
        <v>476</v>
      </c>
      <c r="K19" s="168" t="s">
        <v>66</v>
      </c>
      <c r="L19" s="172">
        <v>0</v>
      </c>
      <c r="M19" s="172">
        <v>3</v>
      </c>
      <c r="N19" s="172">
        <v>0</v>
      </c>
      <c r="O19" s="172">
        <f t="shared" si="6"/>
        <v>3</v>
      </c>
      <c r="P19" s="168" t="s">
        <v>412</v>
      </c>
      <c r="Q19" s="161">
        <v>8</v>
      </c>
      <c r="R19" s="158" t="s">
        <v>202</v>
      </c>
      <c r="S19" s="158" t="s">
        <v>439</v>
      </c>
      <c r="T19" s="158" t="s">
        <v>446</v>
      </c>
      <c r="U19" s="162">
        <v>2</v>
      </c>
      <c r="V19" s="162">
        <v>3</v>
      </c>
      <c r="W19" s="162">
        <f t="shared" si="0"/>
        <v>6</v>
      </c>
      <c r="X19" s="163" t="str">
        <f t="shared" si="1"/>
        <v>M</v>
      </c>
      <c r="Y19" s="166" t="str">
        <f t="shared" si="2"/>
        <v>Situación deficiente con exposición esporádica, o bien situación mejorable con exposición continuada o frecuente. Es posible que suceda el daño alguna vez.</v>
      </c>
      <c r="Z19" s="162">
        <v>10</v>
      </c>
      <c r="AA19" s="162">
        <f t="shared" si="7"/>
        <v>60</v>
      </c>
      <c r="AB19" s="165" t="str">
        <f t="shared" si="3"/>
        <v>III</v>
      </c>
      <c r="AC19" s="166" t="str">
        <f t="shared" si="4"/>
        <v>Mejorar si es posible. Sería conveniente justificar la intervención y su rentabilidad.</v>
      </c>
      <c r="AD19" s="166" t="str">
        <f t="shared" si="5"/>
        <v>Aceptable</v>
      </c>
      <c r="AE19" s="166" t="s">
        <v>67</v>
      </c>
      <c r="AF19" s="161" t="s">
        <v>34</v>
      </c>
      <c r="AG19" s="161" t="s">
        <v>34</v>
      </c>
      <c r="AH19" s="168" t="s">
        <v>414</v>
      </c>
      <c r="AI19" s="168" t="s">
        <v>415</v>
      </c>
      <c r="AJ19" s="161" t="s">
        <v>34</v>
      </c>
      <c r="AK19" s="161"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s="2" customFormat="1" ht="69.75" customHeight="1" x14ac:dyDescent="0.35">
      <c r="B20" s="264"/>
      <c r="C20" s="264"/>
      <c r="D20" s="264"/>
      <c r="E20" s="270"/>
      <c r="F20" s="270"/>
      <c r="G20" s="105" t="s">
        <v>33</v>
      </c>
      <c r="H20" s="319"/>
      <c r="I20" s="168" t="s">
        <v>99</v>
      </c>
      <c r="J20" s="168" t="s">
        <v>424</v>
      </c>
      <c r="K20" s="168" t="s">
        <v>400</v>
      </c>
      <c r="L20" s="172">
        <v>0</v>
      </c>
      <c r="M20" s="172">
        <v>3</v>
      </c>
      <c r="N20" s="172">
        <v>0</v>
      </c>
      <c r="O20" s="172">
        <f t="shared" ref="O20" si="17">SUM(L20:N20)</f>
        <v>3</v>
      </c>
      <c r="P20" s="168" t="s">
        <v>423</v>
      </c>
      <c r="Q20" s="161">
        <v>8</v>
      </c>
      <c r="R20" s="168" t="s">
        <v>202</v>
      </c>
      <c r="S20" s="158" t="s">
        <v>439</v>
      </c>
      <c r="T20" s="158" t="s">
        <v>446</v>
      </c>
      <c r="U20" s="162">
        <v>2</v>
      </c>
      <c r="V20" s="162">
        <v>3</v>
      </c>
      <c r="W20" s="162">
        <f t="shared" ref="W20" si="18">V20*U20</f>
        <v>6</v>
      </c>
      <c r="X20" s="163" t="str">
        <f t="shared" ref="X20" si="19">+IF(AND(U20*V20&gt;=24,U20*V20&lt;=40),"MA",IF(AND(U20*V20&gt;=10,U20*V20&lt;=20),"A",IF(AND(U20*V20&gt;=6,U20*V20&lt;=8),"M",IF(AND(U20*V20&gt;=0,U20*V20&lt;=4),"B",""))))</f>
        <v>M</v>
      </c>
      <c r="Y20" s="166" t="str">
        <f t="shared" ref="Y20" si="20">+IF(X20="MA","Situación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162">
        <v>10</v>
      </c>
      <c r="AA20" s="162">
        <f t="shared" ref="AA20" si="21">W20*Z20</f>
        <v>60</v>
      </c>
      <c r="AB20" s="165" t="str">
        <f t="shared" ref="AB20" si="22">+IF(AND(U20*V20*Z20&gt;=600,U20*V20*Z20&lt;=4000),"I",IF(AND(U20*V20*Z20&gt;=150,U20*V20*Z20&lt;=500),"II",IF(AND(U20*V20*Z20&gt;=40,U20*V20*Z20&lt;=120),"III",IF(AND(U20*V20*Z20&gt;=0,U20*V20*Z20&lt;=20),"IV",""))))</f>
        <v>III</v>
      </c>
      <c r="AC20" s="166" t="str">
        <f t="shared" ref="AC20" si="23">+IF(AB20="I","Situación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166" t="str">
        <f t="shared" ref="AD20" si="24">+IF(AB20="I","No aceptable",IF(AB20="II","No aceptable o aceptable con control específico",IF(AB20="III","Aceptable",IF(AB20="IV","Aceptable",""))))</f>
        <v>Aceptable</v>
      </c>
      <c r="AE20" s="166" t="s">
        <v>67</v>
      </c>
      <c r="AF20" s="161" t="s">
        <v>34</v>
      </c>
      <c r="AG20" s="161" t="s">
        <v>34</v>
      </c>
      <c r="AH20" s="168" t="s">
        <v>190</v>
      </c>
      <c r="AI20" s="168" t="s">
        <v>447</v>
      </c>
      <c r="AJ20" s="161" t="s">
        <v>34</v>
      </c>
      <c r="AK20" s="161"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s="2" customFormat="1" ht="69.75" customHeight="1" x14ac:dyDescent="0.35">
      <c r="B21" s="264"/>
      <c r="C21" s="264"/>
      <c r="D21" s="264"/>
      <c r="E21" s="270"/>
      <c r="F21" s="270"/>
      <c r="G21" s="83" t="s">
        <v>33</v>
      </c>
      <c r="H21" s="319"/>
      <c r="I21" s="168" t="s">
        <v>65</v>
      </c>
      <c r="J21" s="168" t="s">
        <v>416</v>
      </c>
      <c r="K21" s="168" t="s">
        <v>400</v>
      </c>
      <c r="L21" s="172">
        <v>0</v>
      </c>
      <c r="M21" s="172">
        <v>3</v>
      </c>
      <c r="N21" s="172">
        <v>0</v>
      </c>
      <c r="O21" s="172">
        <f t="shared" si="6"/>
        <v>3</v>
      </c>
      <c r="P21" s="168" t="s">
        <v>417</v>
      </c>
      <c r="Q21" s="161">
        <v>1</v>
      </c>
      <c r="R21" s="168" t="s">
        <v>419</v>
      </c>
      <c r="S21" s="168" t="s">
        <v>642</v>
      </c>
      <c r="T21" s="158" t="s">
        <v>445</v>
      </c>
      <c r="U21" s="162">
        <v>6</v>
      </c>
      <c r="V21" s="162">
        <v>2</v>
      </c>
      <c r="W21" s="162">
        <f t="shared" si="0"/>
        <v>12</v>
      </c>
      <c r="X21" s="163" t="str">
        <f t="shared" si="1"/>
        <v>A</v>
      </c>
      <c r="Y21" s="166" t="str">
        <f t="shared" si="2"/>
        <v>Situación deficiente con exposición frecuente u ocasional, o bien situación muy deficiente con exposición ocasional o esporádica. La materialización de Riesgo es posible que suceda varias veces en la vida laboral</v>
      </c>
      <c r="Z21" s="162">
        <v>10</v>
      </c>
      <c r="AA21" s="162">
        <f t="shared" si="7"/>
        <v>120</v>
      </c>
      <c r="AB21" s="165" t="str">
        <f t="shared" si="3"/>
        <v>III</v>
      </c>
      <c r="AC21" s="166" t="str">
        <f t="shared" si="4"/>
        <v>Mejorar si es posible. Sería conveniente justificar la intervención y su rentabilidad.</v>
      </c>
      <c r="AD21" s="166" t="str">
        <f t="shared" si="5"/>
        <v>Aceptable</v>
      </c>
      <c r="AE21" s="166" t="s">
        <v>128</v>
      </c>
      <c r="AF21" s="166" t="s">
        <v>34</v>
      </c>
      <c r="AG21" s="166" t="s">
        <v>202</v>
      </c>
      <c r="AH21" s="168" t="s">
        <v>420</v>
      </c>
      <c r="AI21" s="168" t="s">
        <v>421</v>
      </c>
      <c r="AJ21" s="161" t="s">
        <v>34</v>
      </c>
      <c r="AK21" s="161"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s="110" customFormat="1" ht="69.75" customHeight="1" x14ac:dyDescent="0.35">
      <c r="B22" s="264"/>
      <c r="C22" s="264"/>
      <c r="D22" s="264"/>
      <c r="E22" s="270"/>
      <c r="F22" s="270"/>
      <c r="G22" s="144"/>
      <c r="H22" s="319"/>
      <c r="I22" s="168" t="s">
        <v>274</v>
      </c>
      <c r="J22" s="168" t="s">
        <v>622</v>
      </c>
      <c r="K22" s="168" t="s">
        <v>405</v>
      </c>
      <c r="L22" s="172">
        <v>0</v>
      </c>
      <c r="M22" s="172">
        <v>3</v>
      </c>
      <c r="N22" s="172">
        <v>0</v>
      </c>
      <c r="O22" s="172">
        <f t="shared" ref="O22" si="25">SUM(L22:N22)</f>
        <v>3</v>
      </c>
      <c r="P22" s="168" t="s">
        <v>406</v>
      </c>
      <c r="Q22" s="161">
        <v>8</v>
      </c>
      <c r="R22" s="158" t="s">
        <v>202</v>
      </c>
      <c r="S22" s="168" t="s">
        <v>452</v>
      </c>
      <c r="T22" s="158" t="s">
        <v>454</v>
      </c>
      <c r="U22" s="162">
        <v>2</v>
      </c>
      <c r="V22" s="162">
        <v>4</v>
      </c>
      <c r="W22" s="162">
        <f t="shared" ref="W22" si="26">V22*U22</f>
        <v>8</v>
      </c>
      <c r="X22" s="163" t="str">
        <f t="shared" ref="X22" si="27">+IF(AND(U22*V22&gt;=24,U22*V22&lt;=40),"MA",IF(AND(U22*V22&gt;=10,U22*V22&lt;=20),"A",IF(AND(U22*V22&gt;=6,U22*V22&lt;=8),"M",IF(AND(U22*V22&gt;=0,U22*V22&lt;=4),"B",""))))</f>
        <v>M</v>
      </c>
      <c r="Y22" s="166" t="str">
        <f t="shared" ref="Y22" si="28">+IF(X22="MA","Situación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2" s="162">
        <v>60</v>
      </c>
      <c r="AA22" s="162">
        <f t="shared" ref="AA22" si="29">W22*Z22</f>
        <v>480</v>
      </c>
      <c r="AB22" s="165" t="str">
        <f t="shared" ref="AB22" si="30">+IF(AND(U22*V22*Z22&gt;=600,U22*V22*Z22&lt;=4000),"I",IF(AND(U22*V22*Z22&gt;=150,U22*V22*Z22&lt;=500),"II",IF(AND(U22*V22*Z22&gt;=40,U22*V22*Z22&lt;=120),"III",IF(AND(U22*V22*Z22&gt;=0,U22*V22*Z22&lt;=20),"IV",""))))</f>
        <v>II</v>
      </c>
      <c r="AC22" s="166" t="str">
        <f t="shared" ref="AC22" si="31">+IF(AB22="I","Situación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2" s="166" t="str">
        <f t="shared" ref="AD22" si="32">+IF(AB22="I","No aceptable",IF(AB22="II","No aceptable o aceptable con control específico",IF(AB22="III","Aceptable",IF(AB22="IV","Aceptable",""))))</f>
        <v>No aceptable o aceptable con control específico</v>
      </c>
      <c r="AE22" s="158" t="s">
        <v>619</v>
      </c>
      <c r="AF22" s="158" t="s">
        <v>34</v>
      </c>
      <c r="AG22" s="158" t="s">
        <v>34</v>
      </c>
      <c r="AH22" s="168" t="s">
        <v>408</v>
      </c>
      <c r="AI22" s="158" t="s">
        <v>206</v>
      </c>
      <c r="AJ22" s="158" t="s">
        <v>34</v>
      </c>
      <c r="AK22" s="161" t="s">
        <v>35</v>
      </c>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row>
    <row r="23" spans="2:64" s="2" customFormat="1" ht="69.75" customHeight="1" x14ac:dyDescent="0.35">
      <c r="B23" s="264"/>
      <c r="C23" s="264"/>
      <c r="D23" s="264"/>
      <c r="E23" s="270"/>
      <c r="F23" s="270"/>
      <c r="G23" s="83" t="s">
        <v>33</v>
      </c>
      <c r="H23" s="319"/>
      <c r="I23" s="168" t="s">
        <v>274</v>
      </c>
      <c r="J23" s="168" t="s">
        <v>407</v>
      </c>
      <c r="K23" s="168" t="s">
        <v>405</v>
      </c>
      <c r="L23" s="172">
        <v>0</v>
      </c>
      <c r="M23" s="172">
        <v>3</v>
      </c>
      <c r="N23" s="172">
        <v>0</v>
      </c>
      <c r="O23" s="172">
        <f t="shared" si="6"/>
        <v>3</v>
      </c>
      <c r="P23" s="168" t="s">
        <v>406</v>
      </c>
      <c r="Q23" s="161">
        <v>8</v>
      </c>
      <c r="R23" s="158" t="s">
        <v>202</v>
      </c>
      <c r="S23" s="168" t="s">
        <v>452</v>
      </c>
      <c r="T23" s="158" t="s">
        <v>454</v>
      </c>
      <c r="U23" s="162">
        <v>2</v>
      </c>
      <c r="V23" s="162">
        <v>4</v>
      </c>
      <c r="W23" s="162">
        <f t="shared" si="0"/>
        <v>8</v>
      </c>
      <c r="X23" s="163" t="str">
        <f t="shared" si="1"/>
        <v>M</v>
      </c>
      <c r="Y23" s="166" t="str">
        <f t="shared" si="2"/>
        <v>Situación deficiente con exposición esporádica, o bien situación mejorable con exposición continuada o frecuente. Es posible que suceda el daño alguna vez.</v>
      </c>
      <c r="Z23" s="162">
        <v>60</v>
      </c>
      <c r="AA23" s="162">
        <f t="shared" si="7"/>
        <v>480</v>
      </c>
      <c r="AB23" s="165" t="str">
        <f t="shared" si="3"/>
        <v>II</v>
      </c>
      <c r="AC23" s="166" t="str">
        <f t="shared" si="4"/>
        <v>Corregir y adoptar medidas de control de inmediato. Sin embargo suspenda actividades si el nivel de riesgo está por encima o igual de 360.</v>
      </c>
      <c r="AD23" s="166" t="str">
        <f t="shared" si="5"/>
        <v>No aceptable o aceptable con control específico</v>
      </c>
      <c r="AE23" s="158" t="s">
        <v>34</v>
      </c>
      <c r="AF23" s="158" t="s">
        <v>34</v>
      </c>
      <c r="AG23" s="158" t="s">
        <v>34</v>
      </c>
      <c r="AH23" s="168" t="s">
        <v>408</v>
      </c>
      <c r="AI23" s="158" t="s">
        <v>206</v>
      </c>
      <c r="AJ23" s="158" t="s">
        <v>34</v>
      </c>
      <c r="AK23" s="161"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s="46" customFormat="1" ht="69.75" customHeight="1" x14ac:dyDescent="0.35">
      <c r="B24" s="265"/>
      <c r="C24" s="265"/>
      <c r="D24" s="265"/>
      <c r="E24" s="271"/>
      <c r="F24" s="271"/>
      <c r="G24" s="83" t="s">
        <v>33</v>
      </c>
      <c r="H24" s="168" t="s">
        <v>72</v>
      </c>
      <c r="I24" s="168" t="s">
        <v>398</v>
      </c>
      <c r="J24" s="168" t="s">
        <v>399</v>
      </c>
      <c r="K24" s="168" t="s">
        <v>400</v>
      </c>
      <c r="L24" s="172">
        <v>0</v>
      </c>
      <c r="M24" s="172">
        <v>3</v>
      </c>
      <c r="N24" s="172">
        <v>0</v>
      </c>
      <c r="O24" s="172">
        <f t="shared" si="6"/>
        <v>3</v>
      </c>
      <c r="P24" s="168" t="s">
        <v>401</v>
      </c>
      <c r="Q24" s="161">
        <v>8</v>
      </c>
      <c r="R24" s="168" t="s">
        <v>402</v>
      </c>
      <c r="S24" s="168" t="s">
        <v>403</v>
      </c>
      <c r="T24" s="158" t="s">
        <v>469</v>
      </c>
      <c r="U24" s="162">
        <v>1</v>
      </c>
      <c r="V24" s="162">
        <v>2</v>
      </c>
      <c r="W24" s="162">
        <f t="shared" si="0"/>
        <v>2</v>
      </c>
      <c r="X24" s="163" t="str">
        <f t="shared" si="1"/>
        <v>B</v>
      </c>
      <c r="Y24" s="166" t="str">
        <f t="shared" si="2"/>
        <v>Situación mejorable con exposición ocasional o esporádica, o situación sin anomalía destacable con cualquier nivel de exposición. No es esperable que se materialice el riesgo, aunque puede ser concebible.</v>
      </c>
      <c r="Z24" s="162">
        <v>10</v>
      </c>
      <c r="AA24" s="162">
        <f t="shared" si="7"/>
        <v>20</v>
      </c>
      <c r="AB24" s="165" t="str">
        <f t="shared" si="3"/>
        <v>IV</v>
      </c>
      <c r="AC24" s="166" t="str">
        <f t="shared" si="4"/>
        <v>Mantener las medidas de control existentes, pero se deberían considerar soluciones o mejoras y se deben hacer comprobaciones periódicas para asegurar que el riesgo aún es tolerable.</v>
      </c>
      <c r="AD24" s="166" t="str">
        <f t="shared" si="5"/>
        <v>Aceptable</v>
      </c>
      <c r="AE24" s="166" t="s">
        <v>623</v>
      </c>
      <c r="AF24" s="161" t="s">
        <v>34</v>
      </c>
      <c r="AG24" s="161" t="s">
        <v>34</v>
      </c>
      <c r="AH24" s="168" t="s">
        <v>73</v>
      </c>
      <c r="AI24" s="168" t="s">
        <v>404</v>
      </c>
      <c r="AJ24" s="161" t="s">
        <v>34</v>
      </c>
      <c r="AK24" s="161" t="s">
        <v>624</v>
      </c>
    </row>
    <row r="25" spans="2:64" ht="69.75" customHeight="1" x14ac:dyDescent="0.2">
      <c r="AI25" s="85"/>
    </row>
    <row r="26" spans="2:64" ht="69.75" customHeight="1" x14ac:dyDescent="0.2">
      <c r="AI26" s="85"/>
    </row>
  </sheetData>
  <mergeCells count="45">
    <mergeCell ref="AJ9:AJ10"/>
    <mergeCell ref="AK9:AK10"/>
    <mergeCell ref="H9:J9"/>
    <mergeCell ref="B5:T5"/>
    <mergeCell ref="U5:AK5"/>
    <mergeCell ref="B7:T8"/>
    <mergeCell ref="U7:AC8"/>
    <mergeCell ref="AD7:AD8"/>
    <mergeCell ref="AE7:AK7"/>
    <mergeCell ref="AE8:AK8"/>
    <mergeCell ref="K9:K10"/>
    <mergeCell ref="L9:O9"/>
    <mergeCell ref="G9:G10"/>
    <mergeCell ref="B9:B10"/>
    <mergeCell ref="C9:C10"/>
    <mergeCell ref="D9:D10"/>
    <mergeCell ref="H11:H12"/>
    <mergeCell ref="H13:H15"/>
    <mergeCell ref="B11:B24"/>
    <mergeCell ref="C11:C24"/>
    <mergeCell ref="D11:D24"/>
    <mergeCell ref="E11:E24"/>
    <mergeCell ref="F11:F24"/>
    <mergeCell ref="H19:H23"/>
    <mergeCell ref="H17:H18"/>
    <mergeCell ref="E9:E10"/>
    <mergeCell ref="F9:F10"/>
    <mergeCell ref="AB9:AB10"/>
    <mergeCell ref="AC9:AC10"/>
    <mergeCell ref="X9:X10"/>
    <mergeCell ref="Y9:Y10"/>
    <mergeCell ref="Z9:Z10"/>
    <mergeCell ref="AA9:AA10"/>
    <mergeCell ref="U9:U10"/>
    <mergeCell ref="V9:V10"/>
    <mergeCell ref="W9:W10"/>
    <mergeCell ref="P9:P10"/>
    <mergeCell ref="Q9:Q10"/>
    <mergeCell ref="R9:T9"/>
    <mergeCell ref="AH9:AH10"/>
    <mergeCell ref="AI9:AI10"/>
    <mergeCell ref="AD9:AD10"/>
    <mergeCell ref="AE9:AE10"/>
    <mergeCell ref="AF9:AF10"/>
    <mergeCell ref="AG9:AG10"/>
  </mergeCells>
  <conditionalFormatting sqref="AB747:AF747 AE579:AF579 AE567:AF567 AE299:AF299 AE67:AF67 AE65:AF65 AE56:AF56 AE54:AE55 AE57:AE64 AE66 AE39:AF39 AE27:AF27 AE42:AF42 AE53:AF53 AE28:AE38 AE40:AE41 AE43:AE52 AB115:AF115 AB100:AF100 AB94:AF97 AB85:AF85 AB79:AF82 AB70:AF70 AB68:AE69 AB71:AE78 AB83:AE84 AB86:AE93 AB98:AE99 AB109:AF112 AB101:AE108 AB113:AE114 AB127:AF128 AB116:AE126 AB130:AF130 AB129:AE129 AB140:AF141 AB131:AE139 AB143:AF143 AB142:AE142 AB155:AF156 AB144:AE154 AB158:AF158 AB157:AE157 AB159:AE168 AF154 AF168:AF169 AE171:AF171 AE169:AE170 AE172:AE181 AF181 AE182:AF183 AE185:AF185 AE184 AE186:AE195 AF195 AE196:AF197 AE199:AF199 AE198 AE200:AE209 AF209 AE210:AF211 AE213:AF213 AE212 AE214:AE223 AF223 AB169:AD223 AB224:AF296 AE311:AF312 AE314:AF314 AE313 AE315:AE324 AF324 AB325:AF325 AE326:AF564 AE565:AE566 AE568:AE578 AB326:AD579 AB580:AF665 AB742:AF742 AB677:AF678 AB668:AF668 AB666:AE667 AB669:AE676 AB680:AF739 AB679:AE679 AB740:AE741 AB743:AE746 AB751:AF752 AB748:AE750 AB754:AF814 AB753:AE753 AB297:AE298 AE300:AE310 AB299:AD324 AB23:AD67 AB21 AB15:AD15 AB11:AD12 AE25:AE26 AB18:AE18 AB19:AD20 AB17:AD17">
    <cfRule type="cellIs" dxfId="473" priority="142" stopIfTrue="1" operator="equal">
      <formula>"I"</formula>
    </cfRule>
    <cfRule type="cellIs" dxfId="472" priority="143" stopIfTrue="1" operator="equal">
      <formula>"II"</formula>
    </cfRule>
    <cfRule type="cellIs" dxfId="471" priority="144" stopIfTrue="1" operator="between">
      <formula>"III"</formula>
      <formula>"IV"</formula>
    </cfRule>
  </conditionalFormatting>
  <conditionalFormatting sqref="AD747:AF747 AE579:AF579 AE567:AF567 AD299:AF299 AD297:AE298 AD300:AE311 AD115:AF115 AD100:AF100 AD94:AF97 AD85:AF85 AD67:AF67 AD65:AF65 AD56:AF56 AD39:AF39 AD27:AF27 AD28:AE38 AD42:AF42 AD40:AE41 AD53:AF53 AD43:AE52 AD54:AE55 AD57:AE64 AD66:AE66 AD79:AF82 AD70:AF70 AD68:AE69 AD71:AE78 AD83:AE84 AD86:AE93 AD98:AE99 AD109:AF112 AD101:AE108 AD113:AE114 AD127:AF128 AD116:AE126 AD130:AF130 AD129:AE129 AD140:AF141 AD131:AE139 AD143:AF143 AD142:AE142 AD155:AF156 AD144:AE154 AD158:AF158 AD157:AE157 AD159:AE168 AF154 AF168:AF169 AE171:AF171 AE169:AE170 AE172:AE181 AF181 AE182:AF183 AE185:AF185 AE184 AE186:AE195 AF195 AE196:AF197 AE199:AF199 AE198 AE200:AE209 AF209 AE210:AF211 AE213:AF213 AE212 AE214:AE223 AF223 AD169:AD223 AD224:AF296 AF311:AF312 AE314:AF314 AE312:AE313 AE315:AE324 AF324 AD312:AD324 AD325:AF325 AE326:AF564 AE565:AE566 AE568:AE578 AD326:AD579 AD580:AF665 AD742:AF742 AD677:AF678 AD668:AF668 AD666:AE667 AD669:AE676 AD680:AF739 AD679:AE679 AD740:AE741 AD743:AE746 AD751:AF752 AD748:AE750 AD754:AF814 AD753:AE753 AD15 AD11:AD12 AD25:AE26 AD23:AD24 AD18:AE18 AD19:AD20 AD17">
    <cfRule type="cellIs" dxfId="470" priority="140" stopIfTrue="1" operator="equal">
      <formula>"Aceptable"</formula>
    </cfRule>
    <cfRule type="cellIs" dxfId="469" priority="141" stopIfTrue="1" operator="equal">
      <formula>"No aceptable"</formula>
    </cfRule>
  </conditionalFormatting>
  <conditionalFormatting sqref="AD11:AD12 AD23:AD814 AD15 AD17:AD20">
    <cfRule type="containsText" dxfId="468" priority="135" stopIfTrue="1" operator="containsText" text="No aceptable o aceptable con control específico">
      <formula>NOT(ISERROR(SEARCH("No aceptable o aceptable con control específico",AD11)))</formula>
    </cfRule>
    <cfRule type="containsText" dxfId="467" priority="138" stopIfTrue="1" operator="containsText" text="No aceptable">
      <formula>NOT(ISERROR(SEARCH("No aceptable",AD11)))</formula>
    </cfRule>
    <cfRule type="containsText" dxfId="466" priority="139" stopIfTrue="1" operator="containsText" text="No Aceptable o aceptable con control específico">
      <formula>NOT(ISERROR(SEARCH("No Aceptable o aceptable con control específico",AD11)))</formula>
    </cfRule>
  </conditionalFormatting>
  <conditionalFormatting sqref="AD15">
    <cfRule type="containsText" dxfId="465" priority="136" stopIfTrue="1" operator="containsText" text="No aceptable">
      <formula>NOT(ISERROR(SEARCH("No aceptable",AD15)))</formula>
    </cfRule>
    <cfRule type="containsText" dxfId="464" priority="137" stopIfTrue="1" operator="containsText" text="No Aceptable o aceptable con control específico">
      <formula>NOT(ISERROR(SEARCH("No Aceptable o aceptable con control específico",AD15)))</formula>
    </cfRule>
  </conditionalFormatting>
  <conditionalFormatting sqref="AD21">
    <cfRule type="cellIs" dxfId="463" priority="130" stopIfTrue="1" operator="equal">
      <formula>"Aceptable"</formula>
    </cfRule>
    <cfRule type="cellIs" dxfId="462" priority="131" stopIfTrue="1" operator="equal">
      <formula>"No aceptable"</formula>
    </cfRule>
  </conditionalFormatting>
  <conditionalFormatting sqref="AD21">
    <cfRule type="containsText" dxfId="461" priority="127" stopIfTrue="1" operator="containsText" text="No aceptable o aceptable con control específico">
      <formula>NOT(ISERROR(SEARCH("No aceptable o aceptable con control específico",AD21)))</formula>
    </cfRule>
    <cfRule type="containsText" dxfId="460" priority="128" stopIfTrue="1" operator="containsText" text="No aceptable">
      <formula>NOT(ISERROR(SEARCH("No aceptable",AD21)))</formula>
    </cfRule>
    <cfRule type="containsText" dxfId="459" priority="129" stopIfTrue="1" operator="containsText" text="No Aceptable o aceptable con control específico">
      <formula>NOT(ISERROR(SEARCH("No Aceptable o aceptable con control específico",AD21)))</formula>
    </cfRule>
  </conditionalFormatting>
  <conditionalFormatting sqref="AE13">
    <cfRule type="cellIs" dxfId="458" priority="104" stopIfTrue="1" operator="equal">
      <formula>"Aceptable"</formula>
    </cfRule>
    <cfRule type="cellIs" dxfId="457" priority="105" stopIfTrue="1" operator="equal">
      <formula>"No aceptable"</formula>
    </cfRule>
  </conditionalFormatting>
  <conditionalFormatting sqref="AE13">
    <cfRule type="cellIs" dxfId="456" priority="106" stopIfTrue="1" operator="equal">
      <formula>"I"</formula>
    </cfRule>
    <cfRule type="cellIs" dxfId="455" priority="107" stopIfTrue="1" operator="equal">
      <formula>"II"</formula>
    </cfRule>
    <cfRule type="cellIs" dxfId="454" priority="108" stopIfTrue="1" operator="between">
      <formula>"III"</formula>
      <formula>"IV"</formula>
    </cfRule>
  </conditionalFormatting>
  <conditionalFormatting sqref="AB13:AD13">
    <cfRule type="cellIs" dxfId="453" priority="101" stopIfTrue="1" operator="equal">
      <formula>"I"</formula>
    </cfRule>
    <cfRule type="cellIs" dxfId="452" priority="102" stopIfTrue="1" operator="equal">
      <formula>"II"</formula>
    </cfRule>
    <cfRule type="cellIs" dxfId="451" priority="103" stopIfTrue="1" operator="between">
      <formula>"III"</formula>
      <formula>"IV"</formula>
    </cfRule>
  </conditionalFormatting>
  <conditionalFormatting sqref="AD13">
    <cfRule type="cellIs" dxfId="450" priority="99" stopIfTrue="1" operator="equal">
      <formula>"Aceptable"</formula>
    </cfRule>
    <cfRule type="cellIs" dxfId="449" priority="100" stopIfTrue="1" operator="equal">
      <formula>"No aceptable"</formula>
    </cfRule>
  </conditionalFormatting>
  <conditionalFormatting sqref="AD13">
    <cfRule type="containsText" dxfId="448" priority="94" stopIfTrue="1" operator="containsText" text="No aceptable o aceptable con control específico">
      <formula>NOT(ISERROR(SEARCH("No aceptable o aceptable con control específico",AD13)))</formula>
    </cfRule>
    <cfRule type="containsText" dxfId="447" priority="97" stopIfTrue="1" operator="containsText" text="No aceptable">
      <formula>NOT(ISERROR(SEARCH("No aceptable",AD13)))</formula>
    </cfRule>
    <cfRule type="containsText" dxfId="446" priority="98" stopIfTrue="1" operator="containsText" text="No Aceptable o aceptable con control específico">
      <formula>NOT(ISERROR(SEARCH("No Aceptable o aceptable con control específico",AD13)))</formula>
    </cfRule>
  </conditionalFormatting>
  <conditionalFormatting sqref="AD13">
    <cfRule type="containsText" dxfId="445" priority="95" stopIfTrue="1" operator="containsText" text="No aceptable">
      <formula>NOT(ISERROR(SEARCH("No aceptable",AD13)))</formula>
    </cfRule>
    <cfRule type="containsText" dxfId="444" priority="96" stopIfTrue="1" operator="containsText" text="No Aceptable o aceptable con control específico">
      <formula>NOT(ISERROR(SEARCH("No Aceptable o aceptable con control específico",AD13)))</formula>
    </cfRule>
  </conditionalFormatting>
  <conditionalFormatting sqref="AE12">
    <cfRule type="cellIs" dxfId="443" priority="91" stopIfTrue="1" operator="equal">
      <formula>"I"</formula>
    </cfRule>
    <cfRule type="cellIs" dxfId="442" priority="92" stopIfTrue="1" operator="equal">
      <formula>"II"</formula>
    </cfRule>
    <cfRule type="cellIs" dxfId="441" priority="93" stopIfTrue="1" operator="between">
      <formula>"III"</formula>
      <formula>"IV"</formula>
    </cfRule>
  </conditionalFormatting>
  <conditionalFormatting sqref="AE12">
    <cfRule type="cellIs" dxfId="440" priority="89" stopIfTrue="1" operator="equal">
      <formula>"Aceptable"</formula>
    </cfRule>
    <cfRule type="cellIs" dxfId="439" priority="90" stopIfTrue="1" operator="equal">
      <formula>"No aceptable"</formula>
    </cfRule>
  </conditionalFormatting>
  <conditionalFormatting sqref="AE11">
    <cfRule type="cellIs" dxfId="438" priority="87" stopIfTrue="1" operator="equal">
      <formula>"Aceptable"</formula>
    </cfRule>
    <cfRule type="cellIs" dxfId="437" priority="88" stopIfTrue="1" operator="equal">
      <formula>"No aceptable"</formula>
    </cfRule>
  </conditionalFormatting>
  <conditionalFormatting sqref="AE20">
    <cfRule type="cellIs" dxfId="436" priority="84" stopIfTrue="1" operator="equal">
      <formula>"I"</formula>
    </cfRule>
    <cfRule type="cellIs" dxfId="435" priority="85" stopIfTrue="1" operator="equal">
      <formula>"II"</formula>
    </cfRule>
    <cfRule type="cellIs" dxfId="434" priority="86" stopIfTrue="1" operator="between">
      <formula>"III"</formula>
      <formula>"IV"</formula>
    </cfRule>
  </conditionalFormatting>
  <conditionalFormatting sqref="AE20">
    <cfRule type="cellIs" dxfId="433" priority="82" stopIfTrue="1" operator="equal">
      <formula>"Aceptable"</formula>
    </cfRule>
    <cfRule type="cellIs" dxfId="432" priority="83" stopIfTrue="1" operator="equal">
      <formula>"No aceptable"</formula>
    </cfRule>
  </conditionalFormatting>
  <conditionalFormatting sqref="AE21">
    <cfRule type="cellIs" dxfId="431" priority="80" stopIfTrue="1" operator="equal">
      <formula>"Aceptable"</formula>
    </cfRule>
    <cfRule type="cellIs" dxfId="430" priority="81" stopIfTrue="1" operator="equal">
      <formula>"No aceptable"</formula>
    </cfRule>
  </conditionalFormatting>
  <conditionalFormatting sqref="AE23">
    <cfRule type="cellIs" dxfId="429" priority="72" stopIfTrue="1" operator="equal">
      <formula>"I"</formula>
    </cfRule>
    <cfRule type="cellIs" dxfId="428" priority="73" stopIfTrue="1" operator="equal">
      <formula>"II"</formula>
    </cfRule>
    <cfRule type="cellIs" dxfId="427" priority="74" stopIfTrue="1" operator="between">
      <formula>"III"</formula>
      <formula>"IV"</formula>
    </cfRule>
  </conditionalFormatting>
  <conditionalFormatting sqref="AE23">
    <cfRule type="cellIs" dxfId="426" priority="70" stopIfTrue="1" operator="equal">
      <formula>"Aceptable"</formula>
    </cfRule>
    <cfRule type="cellIs" dxfId="425" priority="71" stopIfTrue="1" operator="equal">
      <formula>"No aceptable"</formula>
    </cfRule>
  </conditionalFormatting>
  <conditionalFormatting sqref="AE19">
    <cfRule type="cellIs" dxfId="424" priority="67" stopIfTrue="1" operator="equal">
      <formula>"I"</formula>
    </cfRule>
    <cfRule type="cellIs" dxfId="423" priority="68" stopIfTrue="1" operator="equal">
      <formula>"II"</formula>
    </cfRule>
    <cfRule type="cellIs" dxfId="422" priority="69" stopIfTrue="1" operator="between">
      <formula>"III"</formula>
      <formula>"IV"</formula>
    </cfRule>
  </conditionalFormatting>
  <conditionalFormatting sqref="AE19">
    <cfRule type="cellIs" dxfId="421" priority="65" stopIfTrue="1" operator="equal">
      <formula>"Aceptable"</formula>
    </cfRule>
    <cfRule type="cellIs" dxfId="420" priority="66" stopIfTrue="1" operator="equal">
      <formula>"No aceptable"</formula>
    </cfRule>
  </conditionalFormatting>
  <conditionalFormatting sqref="AB16:AD16">
    <cfRule type="cellIs" dxfId="419" priority="57" stopIfTrue="1" operator="equal">
      <formula>"I"</formula>
    </cfRule>
    <cfRule type="cellIs" dxfId="418" priority="58" stopIfTrue="1" operator="equal">
      <formula>"II"</formula>
    </cfRule>
    <cfRule type="cellIs" dxfId="417" priority="59" stopIfTrue="1" operator="between">
      <formula>"III"</formula>
      <formula>"IV"</formula>
    </cfRule>
  </conditionalFormatting>
  <conditionalFormatting sqref="AD16">
    <cfRule type="cellIs" dxfId="416" priority="55" stopIfTrue="1" operator="equal">
      <formula>"Aceptable"</formula>
    </cfRule>
    <cfRule type="cellIs" dxfId="415" priority="56" stopIfTrue="1" operator="equal">
      <formula>"No aceptable"</formula>
    </cfRule>
  </conditionalFormatting>
  <conditionalFormatting sqref="AD16">
    <cfRule type="containsText" dxfId="414" priority="52" stopIfTrue="1" operator="containsText" text="No aceptable o aceptable con control específico">
      <formula>NOT(ISERROR(SEARCH("No aceptable o aceptable con control específico",AD16)))</formula>
    </cfRule>
    <cfRule type="containsText" dxfId="413" priority="53" stopIfTrue="1" operator="containsText" text="No aceptable">
      <formula>NOT(ISERROR(SEARCH("No aceptable",AD16)))</formula>
    </cfRule>
    <cfRule type="containsText" dxfId="412" priority="54" stopIfTrue="1" operator="containsText" text="No Aceptable o aceptable con control específico">
      <formula>NOT(ISERROR(SEARCH("No Aceptable o aceptable con control específico",AD16)))</formula>
    </cfRule>
  </conditionalFormatting>
  <conditionalFormatting sqref="AE17">
    <cfRule type="cellIs" dxfId="411" priority="49" stopIfTrue="1" operator="equal">
      <formula>"I"</formula>
    </cfRule>
    <cfRule type="cellIs" dxfId="410" priority="50" stopIfTrue="1" operator="equal">
      <formula>"II"</formula>
    </cfRule>
    <cfRule type="cellIs" dxfId="409" priority="51" stopIfTrue="1" operator="between">
      <formula>"III"</formula>
      <formula>"IV"</formula>
    </cfRule>
  </conditionalFormatting>
  <conditionalFormatting sqref="AE17">
    <cfRule type="cellIs" dxfId="408" priority="47" stopIfTrue="1" operator="equal">
      <formula>"Aceptable"</formula>
    </cfRule>
    <cfRule type="cellIs" dxfId="407" priority="48" stopIfTrue="1" operator="equal">
      <formula>"No aceptable"</formula>
    </cfRule>
  </conditionalFormatting>
  <conditionalFormatting sqref="AB14:AC14">
    <cfRule type="cellIs" dxfId="406" priority="44" stopIfTrue="1" operator="equal">
      <formula>"I"</formula>
    </cfRule>
    <cfRule type="cellIs" dxfId="405" priority="45" stopIfTrue="1" operator="equal">
      <formula>"II"</formula>
    </cfRule>
    <cfRule type="cellIs" dxfId="404" priority="46" stopIfTrue="1" operator="between">
      <formula>"III"</formula>
      <formula>"IV"</formula>
    </cfRule>
  </conditionalFormatting>
  <conditionalFormatting sqref="AD14">
    <cfRule type="cellIs" dxfId="403" priority="41" stopIfTrue="1" operator="equal">
      <formula>"I"</formula>
    </cfRule>
    <cfRule type="cellIs" dxfId="402" priority="42" stopIfTrue="1" operator="equal">
      <formula>"II"</formula>
    </cfRule>
    <cfRule type="cellIs" dxfId="401" priority="43" stopIfTrue="1" operator="between">
      <formula>"III"</formula>
      <formula>"IV"</formula>
    </cfRule>
  </conditionalFormatting>
  <conditionalFormatting sqref="AD14">
    <cfRule type="cellIs" dxfId="400" priority="39" stopIfTrue="1" operator="equal">
      <formula>"Aceptable"</formula>
    </cfRule>
    <cfRule type="cellIs" dxfId="399" priority="40" stopIfTrue="1" operator="equal">
      <formula>"No aceptable"</formula>
    </cfRule>
  </conditionalFormatting>
  <conditionalFormatting sqref="AD14">
    <cfRule type="containsText" dxfId="398" priority="36" stopIfTrue="1" operator="containsText" text="No aceptable o aceptable con control específico">
      <formula>NOT(ISERROR(SEARCH("No aceptable o aceptable con control específico",AD14)))</formula>
    </cfRule>
    <cfRule type="containsText" dxfId="397" priority="37" stopIfTrue="1" operator="containsText" text="No aceptable">
      <formula>NOT(ISERROR(SEARCH("No aceptable",AD14)))</formula>
    </cfRule>
    <cfRule type="containsText" dxfId="396" priority="38" stopIfTrue="1" operator="containsText" text="No Aceptable o aceptable con control específico">
      <formula>NOT(ISERROR(SEARCH("No Aceptable o aceptable con control específico",AD14)))</formula>
    </cfRule>
  </conditionalFormatting>
  <conditionalFormatting sqref="AD14">
    <cfRule type="containsText" dxfId="395" priority="34" stopIfTrue="1" operator="containsText" text="No aceptable">
      <formula>NOT(ISERROR(SEARCH("No aceptable",AD14)))</formula>
    </cfRule>
    <cfRule type="containsText" dxfId="394" priority="35" stopIfTrue="1" operator="containsText" text="No Aceptable o aceptable con control específico">
      <formula>NOT(ISERROR(SEARCH("No Aceptable o aceptable con control específico",AD14)))</formula>
    </cfRule>
  </conditionalFormatting>
  <conditionalFormatting sqref="AE16">
    <cfRule type="cellIs" dxfId="393" priority="21" stopIfTrue="1" operator="equal">
      <formula>"I"</formula>
    </cfRule>
    <cfRule type="cellIs" dxfId="392" priority="22" stopIfTrue="1" operator="equal">
      <formula>"II"</formula>
    </cfRule>
    <cfRule type="cellIs" dxfId="391" priority="23" stopIfTrue="1" operator="between">
      <formula>"III"</formula>
      <formula>"IV"</formula>
    </cfRule>
  </conditionalFormatting>
  <conditionalFormatting sqref="AE16">
    <cfRule type="cellIs" dxfId="390" priority="19" stopIfTrue="1" operator="equal">
      <formula>"Aceptable"</formula>
    </cfRule>
    <cfRule type="cellIs" dxfId="389" priority="20" stopIfTrue="1" operator="equal">
      <formula>"No aceptable"</formula>
    </cfRule>
  </conditionalFormatting>
  <conditionalFormatting sqref="AB22:AD22">
    <cfRule type="cellIs" dxfId="388" priority="16" stopIfTrue="1" operator="equal">
      <formula>"I"</formula>
    </cfRule>
    <cfRule type="cellIs" dxfId="387" priority="17" stopIfTrue="1" operator="equal">
      <formula>"II"</formula>
    </cfRule>
    <cfRule type="cellIs" dxfId="386" priority="18" stopIfTrue="1" operator="between">
      <formula>"III"</formula>
      <formula>"IV"</formula>
    </cfRule>
  </conditionalFormatting>
  <conditionalFormatting sqref="AD22">
    <cfRule type="cellIs" dxfId="385" priority="14" stopIfTrue="1" operator="equal">
      <formula>"Aceptable"</formula>
    </cfRule>
    <cfRule type="cellIs" dxfId="384" priority="15" stopIfTrue="1" operator="equal">
      <formula>"No aceptable"</formula>
    </cfRule>
  </conditionalFormatting>
  <conditionalFormatting sqref="AD22">
    <cfRule type="containsText" dxfId="383" priority="11" stopIfTrue="1" operator="containsText" text="No aceptable o aceptable con control específico">
      <formula>NOT(ISERROR(SEARCH("No aceptable o aceptable con control específico",AD22)))</formula>
    </cfRule>
    <cfRule type="containsText" dxfId="382" priority="12" stopIfTrue="1" operator="containsText" text="No aceptable">
      <formula>NOT(ISERROR(SEARCH("No aceptable",AD22)))</formula>
    </cfRule>
    <cfRule type="containsText" dxfId="381" priority="13" stopIfTrue="1" operator="containsText" text="No Aceptable o aceptable con control específico">
      <formula>NOT(ISERROR(SEARCH("No Aceptable o aceptable con control específico",AD22)))</formula>
    </cfRule>
  </conditionalFormatting>
  <conditionalFormatting sqref="AE22">
    <cfRule type="cellIs" dxfId="380" priority="8" stopIfTrue="1" operator="equal">
      <formula>"I"</formula>
    </cfRule>
    <cfRule type="cellIs" dxfId="379" priority="9" stopIfTrue="1" operator="equal">
      <formula>"II"</formula>
    </cfRule>
    <cfRule type="cellIs" dxfId="378" priority="10" stopIfTrue="1" operator="between">
      <formula>"III"</formula>
      <formula>"IV"</formula>
    </cfRule>
  </conditionalFormatting>
  <conditionalFormatting sqref="AE22">
    <cfRule type="cellIs" dxfId="377" priority="6" stopIfTrue="1" operator="equal">
      <formula>"Aceptable"</formula>
    </cfRule>
    <cfRule type="cellIs" dxfId="376" priority="7" stopIfTrue="1" operator="equal">
      <formula>"No aceptable"</formula>
    </cfRule>
  </conditionalFormatting>
  <conditionalFormatting sqref="AE24">
    <cfRule type="cellIs" dxfId="375" priority="3" stopIfTrue="1" operator="equal">
      <formula>"I"</formula>
    </cfRule>
    <cfRule type="cellIs" dxfId="374" priority="4" stopIfTrue="1" operator="equal">
      <formula>"II"</formula>
    </cfRule>
    <cfRule type="cellIs" dxfId="373" priority="5" stopIfTrue="1" operator="between">
      <formula>"III"</formula>
      <formula>"IV"</formula>
    </cfRule>
  </conditionalFormatting>
  <conditionalFormatting sqref="AE24">
    <cfRule type="cellIs" dxfId="372" priority="1" stopIfTrue="1" operator="equal">
      <formula>"Aceptable"</formula>
    </cfRule>
    <cfRule type="cellIs" dxfId="371" priority="2" stopIfTrue="1" operator="equal">
      <formula>"No aceptable"</formula>
    </cfRule>
  </conditionalFormatting>
  <dataValidations count="4">
    <dataValidation allowBlank="1" sqref="AA14 AA16 AA21" xr:uid="{00000000-0002-0000-1F00-000000000000}"/>
    <dataValidation type="list" allowBlank="1" showInputMessage="1" showErrorMessage="1" prompt="10 = Muy Alto_x000a_6 = Alto_x000a_2 = Medio_x000a_0 = Bajo" sqref="U14 U16 U21" xr:uid="{00000000-0002-0000-1F00-000001000000}">
      <formula1>"10, 6, 2, 0, "</formula1>
    </dataValidation>
    <dataValidation type="list" allowBlank="1" showInputMessage="1" prompt="4 = Continua_x000a_3 = Frecuente_x000a_2 = Ocasional_x000a_1 = Esporádica" sqref="V14 V16 V21" xr:uid="{00000000-0002-0000-1F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4 Z16 Z21" xr:uid="{00000000-0002-0000-1F00-000003000000}">
      <formula1>"100,60,25,10"</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B1:AK30"/>
  <sheetViews>
    <sheetView topLeftCell="T9" zoomScale="106" zoomScaleNormal="106" workbookViewId="0">
      <selection activeCell="AF13" sqref="AF13"/>
    </sheetView>
  </sheetViews>
  <sheetFormatPr baseColWidth="10" defaultRowHeight="42.75" customHeight="1" x14ac:dyDescent="0.3"/>
  <cols>
    <col min="1" max="1" width="1.85546875" style="3" customWidth="1"/>
    <col min="2" max="2" width="5.7109375" style="3" customWidth="1"/>
    <col min="3" max="3" width="7.5703125" style="3" customWidth="1"/>
    <col min="4" max="4" width="5.7109375" style="3" customWidth="1"/>
    <col min="5" max="5" width="5.85546875" style="4" customWidth="1"/>
    <col min="6" max="6" width="10" style="3" customWidth="1"/>
    <col min="7" max="7" width="8.28515625" style="3" customWidth="1"/>
    <col min="8" max="8" width="20.28515625" style="5" customWidth="1"/>
    <col min="9" max="9" width="24.85546875" style="3" customWidth="1"/>
    <col min="10" max="10" width="29.7109375" style="3" customWidth="1"/>
    <col min="11" max="11" width="23.28515625" style="3" customWidth="1"/>
    <col min="12" max="15" width="5.140625" style="3" customWidth="1"/>
    <col min="16" max="16" width="23.85546875" style="3" bestFit="1" customWidth="1"/>
    <col min="17" max="17" width="5.7109375" style="3" customWidth="1"/>
    <col min="18" max="18" width="15.140625" style="3" customWidth="1"/>
    <col min="19" max="19" width="16" style="3" customWidth="1"/>
    <col min="20" max="20" width="14.7109375" style="3" customWidth="1"/>
    <col min="21" max="21" width="5" style="3" customWidth="1"/>
    <col min="22" max="22" width="5.42578125" style="3" customWidth="1"/>
    <col min="23" max="23" width="8.140625" style="3" customWidth="1"/>
    <col min="24" max="24" width="6.7109375" style="3" customWidth="1"/>
    <col min="25" max="25" width="30.42578125" style="3" customWidth="1"/>
    <col min="26" max="26" width="7.7109375" style="3" customWidth="1"/>
    <col min="27" max="27" width="8.140625" style="3" customWidth="1"/>
    <col min="28" max="28" width="7.28515625" style="3" customWidth="1"/>
    <col min="29" max="29" width="24.42578125" style="3" customWidth="1"/>
    <col min="30" max="30" width="12.7109375" style="3" customWidth="1"/>
    <col min="31" max="31" width="23.5703125" style="3" customWidth="1"/>
    <col min="32" max="34" width="10.140625" style="4" customWidth="1"/>
    <col min="35" max="35" width="21.140625" style="3" customWidth="1"/>
    <col min="36" max="36" width="11.140625" style="5" customWidth="1"/>
    <col min="37" max="37" width="11.140625" style="3" customWidth="1"/>
    <col min="38" max="16384" width="11.42578125" style="3"/>
  </cols>
  <sheetData>
    <row r="1" spans="2:37" ht="42.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62" t="s">
        <v>82</v>
      </c>
      <c r="AK1" s="52" t="s">
        <v>129</v>
      </c>
    </row>
    <row r="2" spans="2:37" ht="42.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62" t="s">
        <v>83</v>
      </c>
      <c r="AK2" s="52">
        <v>1</v>
      </c>
    </row>
    <row r="3" spans="2:37" ht="42.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74" t="s">
        <v>84</v>
      </c>
      <c r="AK3" s="53">
        <v>42870</v>
      </c>
    </row>
    <row r="5" spans="2:37"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37" s="112" customFormat="1" ht="18.75" customHeight="1" x14ac:dyDescent="0.3">
      <c r="E6" s="113"/>
      <c r="H6" s="114"/>
      <c r="AF6" s="113"/>
      <c r="AG6" s="113"/>
      <c r="AH6" s="113"/>
      <c r="AJ6" s="114"/>
    </row>
    <row r="7" spans="2:37"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37"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37"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37"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37" s="2" customFormat="1" ht="66.75" customHeight="1" x14ac:dyDescent="0.35">
      <c r="B11" s="263" t="s">
        <v>135</v>
      </c>
      <c r="C11" s="263" t="s">
        <v>294</v>
      </c>
      <c r="D11" s="263" t="s">
        <v>153</v>
      </c>
      <c r="E11" s="269" t="s">
        <v>155</v>
      </c>
      <c r="F11" s="269" t="s">
        <v>154</v>
      </c>
      <c r="G11" s="11" t="s">
        <v>42</v>
      </c>
      <c r="H11" s="307" t="s">
        <v>107</v>
      </c>
      <c r="I11" s="319" t="s">
        <v>523</v>
      </c>
      <c r="J11" s="168" t="s">
        <v>525</v>
      </c>
      <c r="K11" s="168" t="s">
        <v>524</v>
      </c>
      <c r="L11" s="172">
        <v>0</v>
      </c>
      <c r="M11" s="172">
        <v>6</v>
      </c>
      <c r="N11" s="172">
        <v>0</v>
      </c>
      <c r="O11" s="172">
        <f>SUM(L11:N11)</f>
        <v>6</v>
      </c>
      <c r="P11" s="168" t="s">
        <v>526</v>
      </c>
      <c r="Q11" s="161">
        <v>8</v>
      </c>
      <c r="R11" s="168" t="s">
        <v>527</v>
      </c>
      <c r="S11" s="168" t="s">
        <v>529</v>
      </c>
      <c r="T11" s="168" t="s">
        <v>528</v>
      </c>
      <c r="U11" s="162">
        <v>2</v>
      </c>
      <c r="V11" s="162">
        <v>4</v>
      </c>
      <c r="W11" s="162">
        <f>V11*U11</f>
        <v>8</v>
      </c>
      <c r="X11" s="163" t="str">
        <f>+IF(AND(U11*V11&gt;=24,U11*V11&lt;=40),"MA",IF(AND(U11*V11&gt;=10,U11*V11&lt;=20),"A",IF(AND(U11*V11&gt;=6,U11*V11&lt;=8),"M",IF(AND(U11*V11&gt;=0,U11*V11&lt;=4),"B",""))))</f>
        <v>M</v>
      </c>
      <c r="Y11" s="166" t="str">
        <f t="shared" ref="Y11:Y29" si="0">+IF(X11="MA","Situación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W11*Z11</f>
        <v>80</v>
      </c>
      <c r="AB11" s="165" t="str">
        <f>+IF(AND(U11*V11*Z11&gt;=600,U11*V11*Z11&lt;=4000),"I",IF(AND(U11*V11*Z11&gt;=150,U11*V11*Z11&lt;=500),"II",IF(AND(U11*V11*Z11&gt;=40,U11*V11*Z11&lt;=120),"III",IF(AND(U11*V11*Z11&gt;=0,U11*V11*Z11&lt;=20),"IV",""))))</f>
        <v>III</v>
      </c>
      <c r="AC11" s="16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+IF(AB11="I","No aceptable",IF(AB11="II","No aceptable o aceptable con control específico",IF(AB11="III","Aceptable",IF(AB11="IV","Aceptable",""))))</f>
        <v>Aceptable</v>
      </c>
      <c r="AE11" s="166" t="s">
        <v>119</v>
      </c>
      <c r="AF11" s="158" t="s">
        <v>34</v>
      </c>
      <c r="AG11" s="158" t="s">
        <v>34</v>
      </c>
      <c r="AH11" s="158" t="s">
        <v>34</v>
      </c>
      <c r="AI11" s="162" t="s">
        <v>520</v>
      </c>
      <c r="AJ11" s="161" t="s">
        <v>530</v>
      </c>
      <c r="AK11" s="161" t="s">
        <v>35</v>
      </c>
    </row>
    <row r="12" spans="2:37" s="110" customFormat="1" ht="66.75" customHeight="1" x14ac:dyDescent="0.35">
      <c r="B12" s="264"/>
      <c r="C12" s="264"/>
      <c r="D12" s="264"/>
      <c r="E12" s="270"/>
      <c r="F12" s="270"/>
      <c r="G12" s="119" t="s">
        <v>42</v>
      </c>
      <c r="H12" s="307"/>
      <c r="I12" s="319"/>
      <c r="J12" s="168" t="s">
        <v>509</v>
      </c>
      <c r="K12" s="168" t="s">
        <v>510</v>
      </c>
      <c r="L12" s="172">
        <v>0</v>
      </c>
      <c r="M12" s="172">
        <v>6</v>
      </c>
      <c r="N12" s="172">
        <v>0</v>
      </c>
      <c r="O12" s="172">
        <f>SUM(L12:N12)</f>
        <v>6</v>
      </c>
      <c r="P12" s="168" t="s">
        <v>511</v>
      </c>
      <c r="Q12" s="158">
        <v>8</v>
      </c>
      <c r="R12" s="168" t="s">
        <v>512</v>
      </c>
      <c r="S12" s="168" t="s">
        <v>513</v>
      </c>
      <c r="T12" s="168" t="s">
        <v>514</v>
      </c>
      <c r="U12" s="162">
        <v>2</v>
      </c>
      <c r="V12" s="162">
        <v>3</v>
      </c>
      <c r="W12" s="162">
        <f t="shared" ref="W12" si="1">V12*U12</f>
        <v>6</v>
      </c>
      <c r="X12" s="163" t="str">
        <f t="shared" ref="X12" si="2">+IF(AND(U12*V12&gt;=24,U12*V12&lt;=40),"MA",IF(AND(U12*V12&gt;=10,U12*V12&lt;=20),"A",IF(AND(U12*V12&gt;=6,U12*V12&lt;=8),"M",IF(AND(U12*V12&gt;=0,U12*V12&lt;=4),"B",""))))</f>
        <v>M</v>
      </c>
      <c r="Y12" s="166" t="str">
        <f t="shared" si="0"/>
        <v>Situación deficiente con exposición esporádica, o bien situación mejorable con exposición continuada o frecuente. Es posible que suceda el daño alguna vez.</v>
      </c>
      <c r="Z12" s="162">
        <v>25</v>
      </c>
      <c r="AA12" s="162">
        <f t="shared" ref="AA12" si="3">W12*Z12</f>
        <v>150</v>
      </c>
      <c r="AB12" s="165" t="str">
        <f t="shared" ref="AB12" si="4">+IF(AND(U12*V12*Z12&gt;=600,U12*V12*Z12&lt;=4000),"I",IF(AND(U12*V12*Z12&gt;=150,U12*V12*Z12&lt;=500),"II",IF(AND(U12*V12*Z12&gt;=40,U12*V12*Z12&lt;=120),"III",IF(AND(U12*V12*Z12&gt;=0,U12*V12*Z12&lt;=20),"IV",""))))</f>
        <v>II</v>
      </c>
      <c r="AC12" s="166" t="str">
        <f t="shared" ref="AC12" si="5">+IF(AB12="I","Situación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2" s="166" t="str">
        <f t="shared" ref="AD12" si="6">+IF(AB12="I","No aceptable",IF(AB12="II","No aceptable o aceptable con control específico",IF(AB12="III","Aceptable",IF(AB12="IV","Aceptable",""))))</f>
        <v>No aceptable o aceptable con control específico</v>
      </c>
      <c r="AE12" s="166" t="s">
        <v>655</v>
      </c>
      <c r="AF12" s="158" t="s">
        <v>34</v>
      </c>
      <c r="AG12" s="158" t="s">
        <v>34</v>
      </c>
      <c r="AH12" s="162" t="s">
        <v>507</v>
      </c>
      <c r="AI12" s="162" t="s">
        <v>508</v>
      </c>
      <c r="AJ12" s="158" t="s">
        <v>506</v>
      </c>
      <c r="AK12" s="158" t="s">
        <v>271</v>
      </c>
    </row>
    <row r="13" spans="2:37" s="2" customFormat="1" ht="66.75" customHeight="1" x14ac:dyDescent="0.35">
      <c r="B13" s="264"/>
      <c r="C13" s="264"/>
      <c r="D13" s="264"/>
      <c r="E13" s="270"/>
      <c r="F13" s="270"/>
      <c r="G13" s="11" t="s">
        <v>42</v>
      </c>
      <c r="H13" s="307"/>
      <c r="I13" s="319"/>
      <c r="J13" s="168" t="s">
        <v>516</v>
      </c>
      <c r="K13" s="168" t="s">
        <v>517</v>
      </c>
      <c r="L13" s="172">
        <v>0</v>
      </c>
      <c r="M13" s="172">
        <v>6</v>
      </c>
      <c r="N13" s="172">
        <v>0</v>
      </c>
      <c r="O13" s="172">
        <f t="shared" ref="O13:O29" si="7">SUM(L13:N13)</f>
        <v>6</v>
      </c>
      <c r="P13" s="168" t="s">
        <v>515</v>
      </c>
      <c r="Q13" s="161">
        <v>8</v>
      </c>
      <c r="R13" s="168" t="s">
        <v>33</v>
      </c>
      <c r="S13" s="168" t="s">
        <v>33</v>
      </c>
      <c r="T13" s="168" t="s">
        <v>518</v>
      </c>
      <c r="U13" s="162">
        <v>2</v>
      </c>
      <c r="V13" s="162">
        <v>4</v>
      </c>
      <c r="W13" s="162">
        <f t="shared" ref="W13:W19" si="8">V13*U13</f>
        <v>8</v>
      </c>
      <c r="X13" s="163" t="str">
        <f>+IF(AND(U13*V13&gt;=24,U13*V13&lt;=40),"MA",IF(AND(U13*V13&gt;=10,U13*V13&lt;=20),"A",IF(AND(U13*V13&gt;=6,U13*V13&lt;=8),"M",IF(AND(U13*V13&gt;=0,U13*V13&lt;=4),"B",""))))</f>
        <v>M</v>
      </c>
      <c r="Y13" s="166" t="str">
        <f t="shared" si="0"/>
        <v>Situación deficiente con exposición esporádica, o bien situación mejorable con exposición continuada o frecuente. Es posible que suceda el daño alguna vez.</v>
      </c>
      <c r="Z13" s="162">
        <v>10</v>
      </c>
      <c r="AA13" s="162">
        <f>W13*Z13</f>
        <v>80</v>
      </c>
      <c r="AB13" s="165" t="str">
        <f>+IF(AND(U13*V13*Z13&gt;=600,U13*V13*Z13&lt;=4000),"I",IF(AND(U13*V13*Z13&gt;=150,U13*V13*Z13&lt;=500),"II",IF(AND(U13*V13*Z13&gt;=40,U13*V13*Z13&lt;=120),"III",IF(AND(U13*V13*Z13&gt;=0,U13*V13*Z13&lt;=20),"IV",""))))</f>
        <v>III</v>
      </c>
      <c r="AC13" s="166"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+IF(AB13="I","No aceptable",IF(AB13="II","No aceptable o aceptable con control específico",IF(AB13="III","Aceptable",IF(AB13="IV","Aceptable",""))))</f>
        <v>Aceptable</v>
      </c>
      <c r="AE13" s="166" t="s">
        <v>119</v>
      </c>
      <c r="AF13" s="158" t="s">
        <v>34</v>
      </c>
      <c r="AG13" s="158" t="s">
        <v>34</v>
      </c>
      <c r="AH13" s="158" t="s">
        <v>34</v>
      </c>
      <c r="AI13" s="162" t="s">
        <v>520</v>
      </c>
      <c r="AJ13" s="161" t="s">
        <v>530</v>
      </c>
      <c r="AK13" s="161" t="s">
        <v>35</v>
      </c>
    </row>
    <row r="14" spans="2:37" s="110" customFormat="1" ht="66.75" customHeight="1" x14ac:dyDescent="0.35">
      <c r="B14" s="264"/>
      <c r="C14" s="264"/>
      <c r="D14" s="264"/>
      <c r="E14" s="270"/>
      <c r="F14" s="270"/>
      <c r="G14" s="119" t="s">
        <v>42</v>
      </c>
      <c r="H14" s="307" t="s">
        <v>305</v>
      </c>
      <c r="I14" s="158" t="s">
        <v>496</v>
      </c>
      <c r="J14" s="158" t="s">
        <v>497</v>
      </c>
      <c r="K14" s="158" t="s">
        <v>501</v>
      </c>
      <c r="L14" s="172">
        <v>0</v>
      </c>
      <c r="M14" s="172">
        <v>6</v>
      </c>
      <c r="N14" s="172">
        <v>0</v>
      </c>
      <c r="O14" s="172">
        <f t="shared" ref="O14" si="9">SUM(L14:N14)</f>
        <v>6</v>
      </c>
      <c r="P14" s="161" t="s">
        <v>502</v>
      </c>
      <c r="Q14" s="161">
        <v>8</v>
      </c>
      <c r="R14" s="161" t="s">
        <v>499</v>
      </c>
      <c r="S14" s="161" t="s">
        <v>500</v>
      </c>
      <c r="T14" s="161" t="s">
        <v>498</v>
      </c>
      <c r="U14" s="162">
        <v>2</v>
      </c>
      <c r="V14" s="162">
        <v>4</v>
      </c>
      <c r="W14" s="162">
        <f t="shared" si="8"/>
        <v>8</v>
      </c>
      <c r="X14" s="163" t="str">
        <f>+IF(AND(U14*V14&gt;=24,U14*V14&lt;=40),"MA",IF(AND(U14*V14&gt;=10,U14*V14&lt;=20),"A",IF(AND(U14*V14&gt;=6,U14*V14&lt;=8),"M",IF(AND(U14*V14&gt;=0,U14*V14&lt;=4),"B",""))))</f>
        <v>M</v>
      </c>
      <c r="Y14" s="166" t="str">
        <f t="shared" ref="Y14" si="10">+IF(X14="MA","Situación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162">
        <v>10</v>
      </c>
      <c r="AA14" s="162">
        <f>W14*Z14</f>
        <v>80</v>
      </c>
      <c r="AB14" s="165" t="str">
        <f>+IF(AND(U14*V14*Z14&gt;=600,U14*V14*Z14&lt;=4000),"I",IF(AND(U14*V14*Z14&gt;=150,U14*V14*Z14&lt;=500),"II",IF(AND(U14*V14*Z14&gt;=40,U14*V14*Z14&lt;=120),"III",IF(AND(U14*V14*Z14&gt;=0,U14*V14*Z14&lt;=20),"IV",""))))</f>
        <v>III</v>
      </c>
      <c r="AC14" s="166"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66" t="str">
        <f>+IF(AB14="I","No aceptable",IF(AB14="II","No aceptable o aceptable con control específico",IF(AB14="III","Aceptable",IF(AB14="IV","Aceptable",""))))</f>
        <v>Aceptable</v>
      </c>
      <c r="AE14" s="166" t="s">
        <v>119</v>
      </c>
      <c r="AF14" s="158" t="s">
        <v>34</v>
      </c>
      <c r="AG14" s="158" t="s">
        <v>34</v>
      </c>
      <c r="AH14" s="158" t="s">
        <v>34</v>
      </c>
      <c r="AI14" s="157" t="s">
        <v>201</v>
      </c>
      <c r="AJ14" s="161" t="s">
        <v>34</v>
      </c>
      <c r="AK14" s="161" t="s">
        <v>35</v>
      </c>
    </row>
    <row r="15" spans="2:37" s="2" customFormat="1" ht="66.75" customHeight="1" x14ac:dyDescent="0.35">
      <c r="B15" s="264"/>
      <c r="C15" s="264"/>
      <c r="D15" s="264"/>
      <c r="E15" s="270"/>
      <c r="F15" s="270"/>
      <c r="G15" s="11" t="s">
        <v>42</v>
      </c>
      <c r="H15" s="307"/>
      <c r="I15" s="158" t="s">
        <v>483</v>
      </c>
      <c r="J15" s="158" t="s">
        <v>491</v>
      </c>
      <c r="K15" s="158" t="s">
        <v>484</v>
      </c>
      <c r="L15" s="172">
        <v>0</v>
      </c>
      <c r="M15" s="172">
        <v>6</v>
      </c>
      <c r="N15" s="172">
        <v>0</v>
      </c>
      <c r="O15" s="172">
        <f t="shared" ref="O15" si="11">SUM(L15:N15)</f>
        <v>6</v>
      </c>
      <c r="P15" s="161" t="s">
        <v>485</v>
      </c>
      <c r="Q15" s="161">
        <v>8</v>
      </c>
      <c r="R15" s="161" t="s">
        <v>492</v>
      </c>
      <c r="S15" s="161" t="s">
        <v>493</v>
      </c>
      <c r="T15" s="161" t="s">
        <v>495</v>
      </c>
      <c r="U15" s="162">
        <v>6</v>
      </c>
      <c r="V15" s="162">
        <v>4</v>
      </c>
      <c r="W15" s="162">
        <f t="shared" si="8"/>
        <v>24</v>
      </c>
      <c r="X15" s="163" t="str">
        <f>+IF(AND(U15*V15&gt;=24,U15*V15&lt;=40),"MA",IF(AND(U15*V15&gt;=10,U15*V15&lt;=20),"A",IF(AND(U15*V15&gt;=6,U15*V15&lt;=8),"M",IF(AND(U15*V15&gt;=0,U15*V15&lt;=4),"B",""))))</f>
        <v>MA</v>
      </c>
      <c r="Y15" s="166" t="str">
        <f t="shared" ref="Y15" si="12">+IF(X15="MA","Situación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15" s="162">
        <v>10</v>
      </c>
      <c r="AA15" s="162">
        <f>W15*Z15</f>
        <v>240</v>
      </c>
      <c r="AB15" s="165" t="str">
        <f>+IF(AND(U15*V15*Z15&gt;=600,U15*V15*Z15&lt;=4000),"I",IF(AND(U15*V15*Z15&gt;=150,U15*V15*Z15&lt;=500),"II",IF(AND(U15*V15*Z15&gt;=40,U15*V15*Z15&lt;=120),"III",IF(AND(U15*V15*Z15&gt;=0,U15*V15*Z15&lt;=20),"IV",""))))</f>
        <v>II</v>
      </c>
      <c r="AC15" s="166" t="str">
        <f>+IF(AB15="I","Situación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5" s="166" t="str">
        <f>+IF(AB15="I","No aceptable",IF(AB15="II","No aceptable o aceptable con control específico",IF(AB15="III","Aceptable",IF(AB15="IV","Aceptable",""))))</f>
        <v>No aceptable o aceptable con control específico</v>
      </c>
      <c r="AE15" s="166" t="s">
        <v>67</v>
      </c>
      <c r="AF15" s="161" t="s">
        <v>34</v>
      </c>
      <c r="AG15" s="161" t="s">
        <v>34</v>
      </c>
      <c r="AH15" s="161" t="s">
        <v>191</v>
      </c>
      <c r="AI15" s="158" t="s">
        <v>494</v>
      </c>
      <c r="AJ15" s="161" t="s">
        <v>34</v>
      </c>
      <c r="AK15" s="161" t="s">
        <v>35</v>
      </c>
    </row>
    <row r="16" spans="2:37" s="2" customFormat="1" ht="66.75" customHeight="1" x14ac:dyDescent="0.35">
      <c r="B16" s="264"/>
      <c r="C16" s="264"/>
      <c r="D16" s="264"/>
      <c r="E16" s="270"/>
      <c r="F16" s="270"/>
      <c r="G16" s="11" t="s">
        <v>42</v>
      </c>
      <c r="H16" s="161" t="s">
        <v>112</v>
      </c>
      <c r="I16" s="158" t="s">
        <v>587</v>
      </c>
      <c r="J16" s="158" t="s">
        <v>588</v>
      </c>
      <c r="K16" s="158" t="s">
        <v>589</v>
      </c>
      <c r="L16" s="172">
        <v>0</v>
      </c>
      <c r="M16" s="172">
        <v>6</v>
      </c>
      <c r="N16" s="172">
        <v>0</v>
      </c>
      <c r="O16" s="172">
        <f t="shared" si="7"/>
        <v>6</v>
      </c>
      <c r="P16" s="161" t="s">
        <v>584</v>
      </c>
      <c r="Q16" s="161">
        <v>8</v>
      </c>
      <c r="R16" s="161" t="s">
        <v>585</v>
      </c>
      <c r="S16" s="161" t="s">
        <v>33</v>
      </c>
      <c r="T16" s="161" t="s">
        <v>586</v>
      </c>
      <c r="U16" s="162">
        <v>2</v>
      </c>
      <c r="V16" s="162">
        <v>4</v>
      </c>
      <c r="W16" s="162">
        <f t="shared" si="8"/>
        <v>8</v>
      </c>
      <c r="X16" s="163" t="str">
        <f>+IF(AND(U16*V16&gt;=24,U16*V16&lt;=40),"MA",IF(AND(U16*V16&gt;=10,U16*V16&lt;=20),"A",IF(AND(U16*V16&gt;=6,U16*V16&lt;=8),"M",IF(AND(U16*V16&gt;=0,U16*V16&lt;=4),"B",""))))</f>
        <v>M</v>
      </c>
      <c r="Y16" s="166" t="str">
        <f t="shared" si="0"/>
        <v>Situación deficiente con exposición esporádica, o bien situación mejorable con exposición continuada o frecuente. Es posible que suceda el daño alguna vez.</v>
      </c>
      <c r="Z16" s="162">
        <v>10</v>
      </c>
      <c r="AA16" s="162">
        <f>W16*Z16</f>
        <v>80</v>
      </c>
      <c r="AB16" s="165" t="str">
        <f>+IF(AND(U16*V16*Z16&gt;=600,U16*V16*Z16&lt;=4000),"I",IF(AND(U16*V16*Z16&gt;=150,U16*V16*Z16&lt;=500),"II",IF(AND(U16*V16*Z16&gt;=40,U16*V16*Z16&lt;=120),"III",IF(AND(U16*V16*Z16&gt;=0,U16*V16*Z16&lt;=20),"IV",""))))</f>
        <v>III</v>
      </c>
      <c r="AC16" s="166" t="str">
        <f t="shared" ref="AC16:AC29" si="13">+IF(AB16="I","Situación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166" t="str">
        <f t="shared" ref="AD16:AD29" si="14">+IF(AB16="I","No aceptable",IF(AB16="II","No aceptable o aceptable con control específico",IF(AB16="III","Aceptable",IF(AB16="IV","Aceptable",""))))</f>
        <v>Aceptable</v>
      </c>
      <c r="AE16" s="166" t="s">
        <v>621</v>
      </c>
      <c r="AF16" s="161" t="s">
        <v>34</v>
      </c>
      <c r="AG16" s="161" t="s">
        <v>34</v>
      </c>
      <c r="AH16" s="161" t="s">
        <v>583</v>
      </c>
      <c r="AI16" s="161" t="s">
        <v>582</v>
      </c>
      <c r="AJ16" s="161" t="s">
        <v>293</v>
      </c>
      <c r="AK16" s="161" t="s">
        <v>295</v>
      </c>
    </row>
    <row r="17" spans="2:37" s="2" customFormat="1" ht="66.75" customHeight="1" x14ac:dyDescent="0.35">
      <c r="B17" s="264"/>
      <c r="C17" s="264"/>
      <c r="D17" s="264"/>
      <c r="E17" s="270"/>
      <c r="F17" s="270"/>
      <c r="G17" s="11" t="s">
        <v>42</v>
      </c>
      <c r="H17" s="307" t="s">
        <v>44</v>
      </c>
      <c r="I17" s="158" t="s">
        <v>333</v>
      </c>
      <c r="J17" s="158" t="s">
        <v>334</v>
      </c>
      <c r="K17" s="158" t="s">
        <v>335</v>
      </c>
      <c r="L17" s="172">
        <v>0</v>
      </c>
      <c r="M17" s="172">
        <v>6</v>
      </c>
      <c r="N17" s="172">
        <v>0</v>
      </c>
      <c r="O17" s="172">
        <f t="shared" ref="O17" si="15">SUM(L17:N17)</f>
        <v>6</v>
      </c>
      <c r="P17" s="158" t="s">
        <v>336</v>
      </c>
      <c r="Q17" s="161">
        <v>8</v>
      </c>
      <c r="R17" s="158" t="s">
        <v>339</v>
      </c>
      <c r="S17" s="158" t="s">
        <v>641</v>
      </c>
      <c r="T17" s="158" t="s">
        <v>444</v>
      </c>
      <c r="U17" s="162">
        <v>2</v>
      </c>
      <c r="V17" s="162">
        <v>2</v>
      </c>
      <c r="W17" s="162">
        <f t="shared" si="8"/>
        <v>4</v>
      </c>
      <c r="X17" s="163" t="str">
        <f t="shared" ref="X17:X18" si="16">+IF(AND(U17*V17&gt;=24,U17*V17&lt;=40),"MA",IF(AND(U17*V17&gt;=10,U17*V17&lt;=20),"A",IF(AND(U17*V17&gt;=6,U17*V17&lt;=8),"M",IF(AND(U17*V17&gt;=0,U17*V17&lt;=4),"B",""))))</f>
        <v>B</v>
      </c>
      <c r="Y17" s="166" t="str">
        <f t="shared" ref="Y17:Y18" si="17">+IF(X17="MA","Situación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7" s="162">
        <v>10</v>
      </c>
      <c r="AA17" s="162">
        <f t="shared" ref="AA17:AA18" si="18">W17*Z17</f>
        <v>40</v>
      </c>
      <c r="AB17" s="165" t="str">
        <f t="shared" ref="AB17:AB18" si="19">+IF(AND(U17*V17*Z17&gt;=600,U17*V17*Z17&lt;=4000),"I",IF(AND(U17*V17*Z17&gt;=150,U17*V17*Z17&lt;=500),"II",IF(AND(U17*V17*Z17&gt;=40,U17*V17*Z17&lt;=120),"III",IF(AND(U17*V17*Z17&gt;=0,U17*V17*Z17&lt;=20),"IV",""))))</f>
        <v>III</v>
      </c>
      <c r="AC17" s="166" t="str">
        <f t="shared" ref="AC17:AC18" si="20">+IF(AB17="I","Situación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166" t="str">
        <f t="shared" ref="AD17:AD18" si="21">+IF(AB17="I","No aceptable",IF(AB17="II","No aceptable o aceptable con control específico",IF(AB17="III","Aceptable",IF(AB17="IV","Aceptable",""))))</f>
        <v>Aceptable</v>
      </c>
      <c r="AE17" s="166" t="s">
        <v>342</v>
      </c>
      <c r="AF17" s="158" t="s">
        <v>34</v>
      </c>
      <c r="AG17" s="158" t="s">
        <v>34</v>
      </c>
      <c r="AH17" s="158" t="s">
        <v>34</v>
      </c>
      <c r="AI17" s="158" t="s">
        <v>341</v>
      </c>
      <c r="AJ17" s="158" t="s">
        <v>34</v>
      </c>
      <c r="AK17" s="161" t="s">
        <v>271</v>
      </c>
    </row>
    <row r="18" spans="2:37" s="110" customFormat="1" ht="66.75" customHeight="1" x14ac:dyDescent="0.35">
      <c r="B18" s="264"/>
      <c r="C18" s="264"/>
      <c r="D18" s="264"/>
      <c r="E18" s="270"/>
      <c r="F18" s="270"/>
      <c r="G18" s="119"/>
      <c r="H18" s="307"/>
      <c r="I18" s="158" t="s">
        <v>612</v>
      </c>
      <c r="J18" s="158" t="s">
        <v>613</v>
      </c>
      <c r="K18" s="158" t="s">
        <v>614</v>
      </c>
      <c r="L18" s="172">
        <v>0</v>
      </c>
      <c r="M18" s="172">
        <v>6</v>
      </c>
      <c r="N18" s="172">
        <v>0</v>
      </c>
      <c r="O18" s="172">
        <f t="shared" ref="O18" si="22">SUM(L18:N18)</f>
        <v>6</v>
      </c>
      <c r="P18" s="158" t="s">
        <v>615</v>
      </c>
      <c r="Q18" s="161">
        <v>8</v>
      </c>
      <c r="R18" s="158" t="s">
        <v>331</v>
      </c>
      <c r="S18" s="158" t="s">
        <v>616</v>
      </c>
      <c r="T18" s="158" t="s">
        <v>617</v>
      </c>
      <c r="U18" s="162">
        <v>2</v>
      </c>
      <c r="V18" s="162">
        <v>1</v>
      </c>
      <c r="W18" s="162">
        <f t="shared" si="8"/>
        <v>2</v>
      </c>
      <c r="X18" s="163" t="str">
        <f t="shared" si="16"/>
        <v>B</v>
      </c>
      <c r="Y18" s="166" t="str">
        <f t="shared" si="17"/>
        <v>Situación mejorable con exposición ocasional o esporádica, o situación sin anomalía destacable con cualquier nivel de exposición. No es esperable que se materialice el riesgo, aunque puede ser concebible.</v>
      </c>
      <c r="Z18" s="162">
        <v>10</v>
      </c>
      <c r="AA18" s="162">
        <f t="shared" si="18"/>
        <v>20</v>
      </c>
      <c r="AB18" s="165" t="str">
        <f t="shared" si="19"/>
        <v>IV</v>
      </c>
      <c r="AC18" s="166" t="str">
        <f t="shared" si="20"/>
        <v>Mantener las medidas de control existentes, pero se deberían considerar soluciones o mejoras y se deben hacer comprobaciones periódicas para asegurar que el riesgo aún es tolerable.</v>
      </c>
      <c r="AD18" s="166" t="str">
        <f t="shared" si="21"/>
        <v>Aceptable</v>
      </c>
      <c r="AE18" s="158" t="s">
        <v>351</v>
      </c>
      <c r="AF18" s="158" t="s">
        <v>34</v>
      </c>
      <c r="AG18" s="158" t="s">
        <v>34</v>
      </c>
      <c r="AH18" s="158" t="s">
        <v>34</v>
      </c>
      <c r="AI18" s="158" t="s">
        <v>338</v>
      </c>
      <c r="AJ18" s="158" t="s">
        <v>34</v>
      </c>
      <c r="AK18" s="161" t="s">
        <v>618</v>
      </c>
    </row>
    <row r="19" spans="2:37" s="2" customFormat="1" ht="66.75" customHeight="1" x14ac:dyDescent="0.35">
      <c r="B19" s="264"/>
      <c r="C19" s="264"/>
      <c r="D19" s="264"/>
      <c r="E19" s="270"/>
      <c r="F19" s="270"/>
      <c r="G19" s="11" t="s">
        <v>42</v>
      </c>
      <c r="H19" s="307"/>
      <c r="I19" s="158" t="s">
        <v>64</v>
      </c>
      <c r="J19" s="158" t="s">
        <v>349</v>
      </c>
      <c r="K19" s="158" t="s">
        <v>327</v>
      </c>
      <c r="L19" s="171">
        <v>0</v>
      </c>
      <c r="M19" s="161">
        <v>6</v>
      </c>
      <c r="N19" s="172">
        <v>0</v>
      </c>
      <c r="O19" s="172">
        <f t="shared" si="7"/>
        <v>6</v>
      </c>
      <c r="P19" s="158" t="s">
        <v>343</v>
      </c>
      <c r="Q19" s="158">
        <v>8</v>
      </c>
      <c r="R19" s="158" t="s">
        <v>331</v>
      </c>
      <c r="S19" s="158" t="s">
        <v>329</v>
      </c>
      <c r="T19" s="158" t="s">
        <v>443</v>
      </c>
      <c r="U19" s="162">
        <v>2</v>
      </c>
      <c r="V19" s="162">
        <v>2</v>
      </c>
      <c r="W19" s="162">
        <f t="shared" si="8"/>
        <v>4</v>
      </c>
      <c r="X19" s="163" t="str">
        <f t="shared" ref="X19:X29" si="23">+IF(AND(U19*V19&gt;=24,U19*V19&lt;=40),"MA",IF(AND(U19*V19&gt;=10,U19*V19&lt;=20),"A",IF(AND(U19*V19&gt;=6,U19*V19&lt;=8),"M",IF(AND(U19*V19&gt;=0,U19*V19&lt;=4),"B",""))))</f>
        <v>B</v>
      </c>
      <c r="Y19" s="166" t="str">
        <f t="shared" si="0"/>
        <v>Situación mejorable con exposición ocasional o esporádica, o situación sin anomalía destacable con cualquier nivel de exposición. No es esperable que se materialice el riesgo, aunque puede ser concebible.</v>
      </c>
      <c r="Z19" s="162">
        <v>10</v>
      </c>
      <c r="AA19" s="162">
        <f t="shared" ref="AA19:AA29" si="24">W19*Z19</f>
        <v>40</v>
      </c>
      <c r="AB19" s="165" t="str">
        <f t="shared" ref="AB19:AB29" si="25">+IF(AND(U19*V19*Z19&gt;=600,U19*V19*Z19&lt;=4000),"I",IF(AND(U19*V19*Z19&gt;=150,U19*V19*Z19&lt;=500),"II",IF(AND(U19*V19*Z19&gt;=40,U19*V19*Z19&lt;=120),"III",IF(AND(U19*V19*Z19&gt;=0,U19*V19*Z19&lt;=20),"IV",""))))</f>
        <v>III</v>
      </c>
      <c r="AC19" s="166" t="str">
        <f t="shared" si="13"/>
        <v>Mejorar si es posible. Sería conveniente justificar la intervención y su rentabilidad.</v>
      </c>
      <c r="AD19" s="166" t="str">
        <f t="shared" si="14"/>
        <v>Aceptable</v>
      </c>
      <c r="AE19" s="158" t="s">
        <v>351</v>
      </c>
      <c r="AF19" s="158" t="s">
        <v>34</v>
      </c>
      <c r="AG19" s="158" t="s">
        <v>34</v>
      </c>
      <c r="AH19" s="158" t="s">
        <v>34</v>
      </c>
      <c r="AI19" s="158" t="s">
        <v>344</v>
      </c>
      <c r="AJ19" s="158" t="s">
        <v>34</v>
      </c>
      <c r="AK19" s="161" t="s">
        <v>35</v>
      </c>
    </row>
    <row r="20" spans="2:37" s="110" customFormat="1" ht="66.75" customHeight="1" x14ac:dyDescent="0.35">
      <c r="B20" s="264"/>
      <c r="C20" s="264"/>
      <c r="D20" s="264"/>
      <c r="E20" s="270"/>
      <c r="F20" s="270"/>
      <c r="G20" s="119"/>
      <c r="H20" s="307" t="s">
        <v>50</v>
      </c>
      <c r="I20" s="158" t="s">
        <v>579</v>
      </c>
      <c r="J20" s="158" t="s">
        <v>580</v>
      </c>
      <c r="K20" s="158" t="s">
        <v>315</v>
      </c>
      <c r="L20" s="171">
        <v>0</v>
      </c>
      <c r="M20" s="161">
        <v>6</v>
      </c>
      <c r="N20" s="172">
        <v>0</v>
      </c>
      <c r="O20" s="172">
        <f t="shared" ref="O20" si="26">SUM(L20:N20)</f>
        <v>6</v>
      </c>
      <c r="P20" s="158" t="s">
        <v>318</v>
      </c>
      <c r="Q20" s="158"/>
      <c r="R20" s="173" t="s">
        <v>33</v>
      </c>
      <c r="S20" s="158" t="s">
        <v>562</v>
      </c>
      <c r="T20" s="158" t="s">
        <v>581</v>
      </c>
      <c r="U20" s="162">
        <v>2</v>
      </c>
      <c r="V20" s="162">
        <v>4</v>
      </c>
      <c r="W20" s="162">
        <v>8</v>
      </c>
      <c r="X20" s="163" t="str">
        <f t="shared" ref="X20" si="27">+IF(AND(U20*V20&gt;=24,U20*V20&lt;=40),"MA",IF(AND(U20*V20&gt;=10,U20*V20&lt;=20),"A",IF(AND(U20*V20&gt;=6,U20*V20&lt;=8),"M",IF(AND(U20*V20&gt;=0,U20*V20&lt;=4),"B",""))))</f>
        <v>M</v>
      </c>
      <c r="Y20" s="166" t="str">
        <f t="shared" ref="Y20" si="28">+IF(X20="MA","Situación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162">
        <v>25</v>
      </c>
      <c r="AA20" s="162">
        <f t="shared" ref="AA20" si="29">W20*Z20</f>
        <v>200</v>
      </c>
      <c r="AB20" s="165" t="str">
        <f t="shared" ref="AB20" si="30">+IF(AND(U20*V20*Z20&gt;=600,U20*V20*Z20&lt;=4000),"I",IF(AND(U20*V20*Z20&gt;=150,U20*V20*Z20&lt;=500),"II",IF(AND(U20*V20*Z20&gt;=40,U20*V20*Z20&lt;=120),"III",IF(AND(U20*V20*Z20&gt;=0,U20*V20*Z20&lt;=20),"IV",""))))</f>
        <v>II</v>
      </c>
      <c r="AC20" s="166" t="str">
        <f t="shared" ref="AC20" si="31">+IF(AB20="I","Situación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0" s="166" t="str">
        <f t="shared" ref="AD20" si="32">+IF(AB20="I","No aceptable",IF(AB20="II","No aceptable o aceptable con control específico",IF(AB20="III","Aceptable",IF(AB20="IV","Aceptable",""))))</f>
        <v>No aceptable o aceptable con control específico</v>
      </c>
      <c r="AE20" s="158" t="s">
        <v>545</v>
      </c>
      <c r="AF20" s="158" t="s">
        <v>34</v>
      </c>
      <c r="AG20" s="158" t="s">
        <v>34</v>
      </c>
      <c r="AH20" s="158" t="s">
        <v>34</v>
      </c>
      <c r="AI20" s="173" t="s">
        <v>565</v>
      </c>
      <c r="AJ20" s="158" t="s">
        <v>34</v>
      </c>
      <c r="AK20" s="161" t="s">
        <v>292</v>
      </c>
    </row>
    <row r="21" spans="2:37" s="2" customFormat="1" ht="66.75" customHeight="1" x14ac:dyDescent="0.35">
      <c r="B21" s="264"/>
      <c r="C21" s="264"/>
      <c r="D21" s="264"/>
      <c r="E21" s="270"/>
      <c r="F21" s="270"/>
      <c r="G21" s="11" t="s">
        <v>42</v>
      </c>
      <c r="H21" s="307"/>
      <c r="I21" s="168" t="s">
        <v>558</v>
      </c>
      <c r="J21" s="168" t="s">
        <v>560</v>
      </c>
      <c r="K21" s="168" t="s">
        <v>559</v>
      </c>
      <c r="L21" s="171">
        <v>0</v>
      </c>
      <c r="M21" s="161">
        <v>6</v>
      </c>
      <c r="N21" s="172">
        <v>0</v>
      </c>
      <c r="O21" s="172">
        <f t="shared" si="7"/>
        <v>6</v>
      </c>
      <c r="P21" s="173" t="s">
        <v>561</v>
      </c>
      <c r="Q21" s="161">
        <v>8</v>
      </c>
      <c r="R21" s="173" t="s">
        <v>33</v>
      </c>
      <c r="S21" s="173" t="s">
        <v>564</v>
      </c>
      <c r="T21" s="173" t="s">
        <v>563</v>
      </c>
      <c r="U21" s="162">
        <v>2</v>
      </c>
      <c r="V21" s="162">
        <v>4</v>
      </c>
      <c r="W21" s="162">
        <v>8</v>
      </c>
      <c r="X21" s="163" t="str">
        <f t="shared" si="23"/>
        <v>M</v>
      </c>
      <c r="Y21" s="166" t="str">
        <f t="shared" si="0"/>
        <v>Situación deficiente con exposición esporádica, o bien situación mejorable con exposición continuada o frecuente. Es posible que suceda el daño alguna vez.</v>
      </c>
      <c r="Z21" s="162">
        <v>25</v>
      </c>
      <c r="AA21" s="162">
        <f t="shared" si="24"/>
        <v>200</v>
      </c>
      <c r="AB21" s="165" t="str">
        <f t="shared" si="25"/>
        <v>II</v>
      </c>
      <c r="AC21" s="166" t="str">
        <f t="shared" si="13"/>
        <v>Corregir y adoptar medidas de control de inmediato. Sin embargo suspenda actividades si el nivel de riesgo está por encima o igual de 360.</v>
      </c>
      <c r="AD21" s="166" t="str">
        <f t="shared" si="14"/>
        <v>No aceptable o aceptable con control específico</v>
      </c>
      <c r="AE21" s="158" t="s">
        <v>545</v>
      </c>
      <c r="AF21" s="158" t="s">
        <v>34</v>
      </c>
      <c r="AG21" s="158" t="s">
        <v>34</v>
      </c>
      <c r="AH21" s="158" t="s">
        <v>34</v>
      </c>
      <c r="AI21" s="173" t="s">
        <v>565</v>
      </c>
      <c r="AJ21" s="158" t="s">
        <v>34</v>
      </c>
      <c r="AK21" s="161" t="s">
        <v>292</v>
      </c>
    </row>
    <row r="22" spans="2:37" s="2" customFormat="1" ht="66.75" customHeight="1" x14ac:dyDescent="0.35">
      <c r="B22" s="264"/>
      <c r="C22" s="264"/>
      <c r="D22" s="264"/>
      <c r="E22" s="270"/>
      <c r="F22" s="270"/>
      <c r="G22" s="11" t="s">
        <v>42</v>
      </c>
      <c r="H22" s="307"/>
      <c r="I22" s="168" t="s">
        <v>531</v>
      </c>
      <c r="J22" s="168" t="s">
        <v>532</v>
      </c>
      <c r="K22" s="168" t="s">
        <v>533</v>
      </c>
      <c r="L22" s="171">
        <v>0</v>
      </c>
      <c r="M22" s="161">
        <v>6</v>
      </c>
      <c r="N22" s="172">
        <v>0</v>
      </c>
      <c r="O22" s="172">
        <f t="shared" si="7"/>
        <v>6</v>
      </c>
      <c r="P22" s="173" t="s">
        <v>534</v>
      </c>
      <c r="Q22" s="161">
        <v>8</v>
      </c>
      <c r="R22" s="173" t="s">
        <v>535</v>
      </c>
      <c r="S22" s="173" t="s">
        <v>536</v>
      </c>
      <c r="T22" s="173" t="s">
        <v>537</v>
      </c>
      <c r="U22" s="162">
        <v>2</v>
      </c>
      <c r="V22" s="162">
        <v>4</v>
      </c>
      <c r="W22" s="162">
        <v>8</v>
      </c>
      <c r="X22" s="163" t="str">
        <f t="shared" si="23"/>
        <v>M</v>
      </c>
      <c r="Y22" s="166" t="str">
        <f t="shared" si="0"/>
        <v>Situación deficiente con exposición esporádica, o bien situación mejorable con exposición continuada o frecuente. Es posible que suceda el daño alguna vez.</v>
      </c>
      <c r="Z22" s="162">
        <v>25</v>
      </c>
      <c r="AA22" s="162">
        <f t="shared" si="24"/>
        <v>200</v>
      </c>
      <c r="AB22" s="165" t="str">
        <f t="shared" si="25"/>
        <v>II</v>
      </c>
      <c r="AC22" s="166" t="str">
        <f t="shared" si="13"/>
        <v>Corregir y adoptar medidas de control de inmediato. Sin embargo suspenda actividades si el nivel de riesgo está por encima o igual de 360.</v>
      </c>
      <c r="AD22" s="166" t="str">
        <f t="shared" si="14"/>
        <v>No aceptable o aceptable con control específico</v>
      </c>
      <c r="AE22" s="158" t="s">
        <v>545</v>
      </c>
      <c r="AF22" s="158" t="s">
        <v>34</v>
      </c>
      <c r="AG22" s="158" t="s">
        <v>34</v>
      </c>
      <c r="AH22" s="168"/>
      <c r="AI22" s="168" t="s">
        <v>538</v>
      </c>
      <c r="AJ22" s="161" t="s">
        <v>34</v>
      </c>
      <c r="AK22" s="161" t="s">
        <v>35</v>
      </c>
    </row>
    <row r="23" spans="2:37" s="2" customFormat="1" ht="66.75" customHeight="1" x14ac:dyDescent="0.35">
      <c r="B23" s="264"/>
      <c r="C23" s="264"/>
      <c r="D23" s="264"/>
      <c r="E23" s="270"/>
      <c r="F23" s="270"/>
      <c r="G23" s="11" t="s">
        <v>42</v>
      </c>
      <c r="H23" s="307"/>
      <c r="I23" s="168" t="s">
        <v>546</v>
      </c>
      <c r="J23" s="168" t="s">
        <v>554</v>
      </c>
      <c r="K23" s="168" t="s">
        <v>547</v>
      </c>
      <c r="L23" s="171">
        <v>0</v>
      </c>
      <c r="M23" s="161">
        <v>6</v>
      </c>
      <c r="N23" s="172">
        <v>0</v>
      </c>
      <c r="O23" s="172">
        <f t="shared" si="7"/>
        <v>6</v>
      </c>
      <c r="P23" s="168" t="s">
        <v>534</v>
      </c>
      <c r="Q23" s="161">
        <v>8</v>
      </c>
      <c r="R23" s="168" t="s">
        <v>549</v>
      </c>
      <c r="S23" s="168" t="s">
        <v>550</v>
      </c>
      <c r="T23" s="168" t="s">
        <v>551</v>
      </c>
      <c r="U23" s="162">
        <v>2</v>
      </c>
      <c r="V23" s="162">
        <v>4</v>
      </c>
      <c r="W23" s="162">
        <f t="shared" ref="W23:W29" si="33">V23*U23</f>
        <v>8</v>
      </c>
      <c r="X23" s="163" t="str">
        <f t="shared" si="23"/>
        <v>M</v>
      </c>
      <c r="Y23" s="166" t="str">
        <f t="shared" si="0"/>
        <v>Situación deficiente con exposición esporádica, o bien situación mejorable con exposición continuada o frecuente. Es posible que suceda el daño alguna vez.</v>
      </c>
      <c r="Z23" s="162">
        <v>25</v>
      </c>
      <c r="AA23" s="162">
        <f t="shared" si="24"/>
        <v>200</v>
      </c>
      <c r="AB23" s="165" t="str">
        <f t="shared" si="25"/>
        <v>II</v>
      </c>
      <c r="AC23" s="166" t="str">
        <f t="shared" si="13"/>
        <v>Corregir y adoptar medidas de control de inmediato. Sin embargo suspenda actividades si el nivel de riesgo está por encima o igual de 360.</v>
      </c>
      <c r="AD23" s="166" t="str">
        <f t="shared" si="14"/>
        <v>No aceptable o aceptable con control específico</v>
      </c>
      <c r="AE23" s="158" t="s">
        <v>545</v>
      </c>
      <c r="AF23" s="158" t="s">
        <v>34</v>
      </c>
      <c r="AG23" s="158" t="s">
        <v>34</v>
      </c>
      <c r="AH23" s="158" t="s">
        <v>34</v>
      </c>
      <c r="AI23" s="168" t="s">
        <v>552</v>
      </c>
      <c r="AJ23" s="161" t="s">
        <v>34</v>
      </c>
      <c r="AK23" s="161" t="s">
        <v>35</v>
      </c>
    </row>
    <row r="24" spans="2:37" s="2" customFormat="1" ht="66.75" customHeight="1" x14ac:dyDescent="0.35">
      <c r="B24" s="264"/>
      <c r="C24" s="264"/>
      <c r="D24" s="264"/>
      <c r="E24" s="270"/>
      <c r="F24" s="270"/>
      <c r="G24" s="11" t="s">
        <v>42</v>
      </c>
      <c r="H24" s="307" t="s">
        <v>45</v>
      </c>
      <c r="I24" s="168" t="s">
        <v>65</v>
      </c>
      <c r="J24" s="168" t="s">
        <v>477</v>
      </c>
      <c r="K24" s="168" t="s">
        <v>478</v>
      </c>
      <c r="L24" s="172">
        <v>0</v>
      </c>
      <c r="M24" s="161">
        <v>6</v>
      </c>
      <c r="N24" s="172">
        <v>0</v>
      </c>
      <c r="O24" s="172">
        <f t="shared" si="7"/>
        <v>6</v>
      </c>
      <c r="P24" s="168" t="s">
        <v>412</v>
      </c>
      <c r="Q24" s="161">
        <v>8</v>
      </c>
      <c r="R24" s="173" t="s">
        <v>33</v>
      </c>
      <c r="S24" s="168" t="s">
        <v>479</v>
      </c>
      <c r="T24" s="158" t="s">
        <v>480</v>
      </c>
      <c r="U24" s="162">
        <v>2</v>
      </c>
      <c r="V24" s="162">
        <v>4</v>
      </c>
      <c r="W24" s="162">
        <f t="shared" si="33"/>
        <v>8</v>
      </c>
      <c r="X24" s="163" t="str">
        <f t="shared" si="23"/>
        <v>M</v>
      </c>
      <c r="Y24" s="166" t="str">
        <f t="shared" si="0"/>
        <v>Situación deficiente con exposición esporádica, o bien situación mejorable con exposición continuada o frecuente. Es posible que suceda el daño alguna vez.</v>
      </c>
      <c r="Z24" s="162">
        <v>10</v>
      </c>
      <c r="AA24" s="162">
        <f t="shared" si="24"/>
        <v>80</v>
      </c>
      <c r="AB24" s="165" t="str">
        <f t="shared" si="25"/>
        <v>III</v>
      </c>
      <c r="AC24" s="166" t="str">
        <f t="shared" si="13"/>
        <v>Mejorar si es posible. Sería conveniente justificar la intervención y su rentabilidad.</v>
      </c>
      <c r="AD24" s="166" t="str">
        <f t="shared" si="14"/>
        <v>Aceptable</v>
      </c>
      <c r="AE24" s="166" t="s">
        <v>67</v>
      </c>
      <c r="AF24" s="161" t="s">
        <v>34</v>
      </c>
      <c r="AG24" s="161" t="s">
        <v>34</v>
      </c>
      <c r="AH24" s="168" t="s">
        <v>481</v>
      </c>
      <c r="AI24" s="168" t="s">
        <v>482</v>
      </c>
      <c r="AJ24" s="161" t="s">
        <v>34</v>
      </c>
      <c r="AK24" s="161" t="s">
        <v>35</v>
      </c>
    </row>
    <row r="25" spans="2:37" s="2" customFormat="1" ht="66.75" customHeight="1" x14ac:dyDescent="0.35">
      <c r="B25" s="264"/>
      <c r="C25" s="264"/>
      <c r="D25" s="264"/>
      <c r="E25" s="270"/>
      <c r="F25" s="270"/>
      <c r="G25" s="11" t="s">
        <v>33</v>
      </c>
      <c r="H25" s="307"/>
      <c r="I25" s="168" t="s">
        <v>430</v>
      </c>
      <c r="J25" s="168" t="s">
        <v>429</v>
      </c>
      <c r="K25" s="168" t="s">
        <v>428</v>
      </c>
      <c r="L25" s="172">
        <v>0</v>
      </c>
      <c r="M25" s="161">
        <v>6</v>
      </c>
      <c r="N25" s="172">
        <v>0</v>
      </c>
      <c r="O25" s="172">
        <f t="shared" ref="O25" si="34">SUM(L25:N25)</f>
        <v>6</v>
      </c>
      <c r="P25" s="168" t="s">
        <v>486</v>
      </c>
      <c r="Q25" s="161">
        <v>8</v>
      </c>
      <c r="R25" s="158" t="s">
        <v>487</v>
      </c>
      <c r="S25" s="168" t="s">
        <v>488</v>
      </c>
      <c r="T25" s="158" t="s">
        <v>445</v>
      </c>
      <c r="U25" s="162">
        <v>2</v>
      </c>
      <c r="V25" s="162">
        <v>4</v>
      </c>
      <c r="W25" s="162">
        <f t="shared" si="33"/>
        <v>8</v>
      </c>
      <c r="X25" s="163" t="str">
        <f>+IF(AND(U25*V25&gt;=24,U25*V25&lt;=40),"MA",IF(AND(U25*V25&gt;=10,U25*V25&lt;=20),"A",IF(AND(U25*V25&gt;=6,U25*V25&lt;=8),"M",IF(AND(U25*V25&gt;=0,U25*V25&lt;=4),"B",""))))</f>
        <v>M</v>
      </c>
      <c r="Y25" s="166" t="str">
        <f>+IF(X25="MA","Situación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5" s="162">
        <v>25</v>
      </c>
      <c r="AA25" s="162">
        <f>W25*Z25</f>
        <v>200</v>
      </c>
      <c r="AB25" s="165" t="str">
        <f t="shared" si="25"/>
        <v>II</v>
      </c>
      <c r="AC25" s="166" t="str">
        <f>+IF(AB25="I","Situación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5" s="166" t="str">
        <f>+IF(AB25="I","No aceptable",IF(AB25="II","No aceptable o aceptable con control específico",IF(AB25="III","Aceptable",IF(AB25="IV","Aceptable",""))))</f>
        <v>No aceptable o aceptable con control específico</v>
      </c>
      <c r="AE25" s="166" t="s">
        <v>503</v>
      </c>
      <c r="AF25" s="158" t="s">
        <v>34</v>
      </c>
      <c r="AG25" s="158" t="s">
        <v>34</v>
      </c>
      <c r="AH25" s="168" t="s">
        <v>490</v>
      </c>
      <c r="AI25" s="168" t="s">
        <v>489</v>
      </c>
      <c r="AJ25" s="158" t="s">
        <v>34</v>
      </c>
      <c r="AK25" s="161" t="s">
        <v>35</v>
      </c>
    </row>
    <row r="26" spans="2:37" s="2" customFormat="1" ht="66.75" customHeight="1" x14ac:dyDescent="0.35">
      <c r="B26" s="264"/>
      <c r="C26" s="264"/>
      <c r="D26" s="264"/>
      <c r="E26" s="270"/>
      <c r="F26" s="270"/>
      <c r="G26" s="11"/>
      <c r="H26" s="307"/>
      <c r="I26" s="168" t="s">
        <v>274</v>
      </c>
      <c r="J26" s="168" t="s">
        <v>407</v>
      </c>
      <c r="K26" s="168" t="s">
        <v>405</v>
      </c>
      <c r="L26" s="172">
        <v>0</v>
      </c>
      <c r="M26" s="161">
        <v>6</v>
      </c>
      <c r="N26" s="172"/>
      <c r="O26" s="172">
        <v>6</v>
      </c>
      <c r="P26" s="168" t="s">
        <v>406</v>
      </c>
      <c r="Q26" s="161">
        <v>2</v>
      </c>
      <c r="R26" s="158" t="s">
        <v>202</v>
      </c>
      <c r="S26" s="168" t="s">
        <v>452</v>
      </c>
      <c r="T26" s="158" t="s">
        <v>454</v>
      </c>
      <c r="U26" s="162">
        <v>2</v>
      </c>
      <c r="V26" s="162">
        <v>4</v>
      </c>
      <c r="W26" s="162">
        <f t="shared" ref="W26" si="35">V26*U26</f>
        <v>8</v>
      </c>
      <c r="X26" s="163" t="str">
        <f>+IF(AND(U26*V26&gt;=24,U26*V26&lt;=40),"MA",IF(AND(U26*V26&gt;=10,U26*V26&lt;=20),"A",IF(AND(U26*V26&gt;=6,U26*V26&lt;=8),"M",IF(AND(U26*V26&gt;=0,U26*V26&lt;=4),"B",""))))</f>
        <v>M</v>
      </c>
      <c r="Y26" s="166"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162">
        <v>10</v>
      </c>
      <c r="AA26" s="162">
        <f>W26*Z26</f>
        <v>80</v>
      </c>
      <c r="AB26" s="165" t="str">
        <f t="shared" si="25"/>
        <v>III</v>
      </c>
      <c r="AC26" s="166"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166" t="str">
        <f>+IF(AB26="I","No aceptable",IF(AB26="II","No aceptable o aceptable con control específico",IF(AB26="III","Aceptable",IF(AB26="IV","Aceptable",""))))</f>
        <v>Aceptable</v>
      </c>
      <c r="AE26" s="158" t="s">
        <v>34</v>
      </c>
      <c r="AF26" s="158" t="s">
        <v>34</v>
      </c>
      <c r="AG26" s="158" t="s">
        <v>34</v>
      </c>
      <c r="AH26" s="168" t="s">
        <v>408</v>
      </c>
      <c r="AI26" s="158" t="s">
        <v>206</v>
      </c>
      <c r="AJ26" s="158" t="s">
        <v>34</v>
      </c>
      <c r="AK26" s="161" t="s">
        <v>35</v>
      </c>
    </row>
    <row r="27" spans="2:37" s="2" customFormat="1" ht="66.75" customHeight="1" x14ac:dyDescent="0.35">
      <c r="B27" s="264"/>
      <c r="C27" s="264"/>
      <c r="D27" s="264"/>
      <c r="E27" s="270"/>
      <c r="F27" s="270"/>
      <c r="G27" s="11" t="s">
        <v>33</v>
      </c>
      <c r="H27" s="307"/>
      <c r="I27" s="168" t="s">
        <v>65</v>
      </c>
      <c r="J27" s="168" t="s">
        <v>416</v>
      </c>
      <c r="K27" s="168" t="s">
        <v>400</v>
      </c>
      <c r="L27" s="172">
        <v>0</v>
      </c>
      <c r="M27" s="161">
        <v>6</v>
      </c>
      <c r="N27" s="172">
        <v>0</v>
      </c>
      <c r="O27" s="172">
        <f t="shared" si="7"/>
        <v>6</v>
      </c>
      <c r="P27" s="168" t="s">
        <v>417</v>
      </c>
      <c r="Q27" s="161">
        <v>1</v>
      </c>
      <c r="R27" s="168" t="s">
        <v>419</v>
      </c>
      <c r="S27" s="168" t="s">
        <v>642</v>
      </c>
      <c r="T27" s="158" t="s">
        <v>445</v>
      </c>
      <c r="U27" s="162">
        <v>6</v>
      </c>
      <c r="V27" s="162">
        <v>2</v>
      </c>
      <c r="W27" s="162">
        <f t="shared" si="33"/>
        <v>12</v>
      </c>
      <c r="X27" s="163" t="str">
        <f t="shared" si="23"/>
        <v>A</v>
      </c>
      <c r="Y27" s="166" t="str">
        <f t="shared" si="0"/>
        <v>Situación deficiente con exposición frecuente u ocasional, o bien situación muy deficiente con exposición ocasional o esporádica. La materialización de Riesgo es posible que suceda varias veces en la vida laboral</v>
      </c>
      <c r="Z27" s="162">
        <v>10</v>
      </c>
      <c r="AA27" s="162">
        <f t="shared" si="24"/>
        <v>120</v>
      </c>
      <c r="AB27" s="165" t="str">
        <f t="shared" si="25"/>
        <v>III</v>
      </c>
      <c r="AC27" s="166" t="str">
        <f t="shared" si="13"/>
        <v>Mejorar si es posible. Sería conveniente justificar la intervención y su rentabilidad.</v>
      </c>
      <c r="AD27" s="166" t="str">
        <f t="shared" si="14"/>
        <v>Aceptable</v>
      </c>
      <c r="AE27" s="166" t="s">
        <v>128</v>
      </c>
      <c r="AF27" s="166" t="s">
        <v>34</v>
      </c>
      <c r="AG27" s="166" t="s">
        <v>202</v>
      </c>
      <c r="AH27" s="168" t="s">
        <v>420</v>
      </c>
      <c r="AI27" s="168" t="s">
        <v>421</v>
      </c>
      <c r="AJ27" s="161" t="s">
        <v>34</v>
      </c>
      <c r="AK27" s="161" t="s">
        <v>35</v>
      </c>
    </row>
    <row r="28" spans="2:37" s="2" customFormat="1" ht="66.75" customHeight="1" x14ac:dyDescent="0.35">
      <c r="B28" s="264"/>
      <c r="C28" s="264"/>
      <c r="D28" s="264"/>
      <c r="E28" s="270"/>
      <c r="F28" s="270"/>
      <c r="G28" s="11" t="s">
        <v>33</v>
      </c>
      <c r="H28" s="307"/>
      <c r="I28" s="168" t="s">
        <v>99</v>
      </c>
      <c r="J28" s="168" t="s">
        <v>424</v>
      </c>
      <c r="K28" s="168" t="s">
        <v>400</v>
      </c>
      <c r="L28" s="172">
        <v>0</v>
      </c>
      <c r="M28" s="161">
        <v>1</v>
      </c>
      <c r="N28" s="172">
        <v>0</v>
      </c>
      <c r="O28" s="172">
        <v>1</v>
      </c>
      <c r="P28" s="168" t="s">
        <v>423</v>
      </c>
      <c r="Q28" s="161">
        <v>8</v>
      </c>
      <c r="R28" s="168" t="s">
        <v>202</v>
      </c>
      <c r="S28" s="158" t="s">
        <v>439</v>
      </c>
      <c r="T28" s="158" t="s">
        <v>446</v>
      </c>
      <c r="U28" s="162">
        <v>2</v>
      </c>
      <c r="V28" s="162">
        <v>2</v>
      </c>
      <c r="W28" s="162">
        <f t="shared" si="33"/>
        <v>4</v>
      </c>
      <c r="X28" s="163" t="str">
        <f t="shared" si="23"/>
        <v>B</v>
      </c>
      <c r="Y28" s="166" t="str">
        <f t="shared" si="0"/>
        <v>Situación mejorable con exposición ocasional o esporádica, o situación sin anomalía destacable con cualquier nivel de exposición. No es esperable que se materialice el riesgo, aunque puede ser concebible.</v>
      </c>
      <c r="Z28" s="162">
        <v>10</v>
      </c>
      <c r="AA28" s="162">
        <f t="shared" si="24"/>
        <v>40</v>
      </c>
      <c r="AB28" s="165" t="str">
        <f t="shared" si="25"/>
        <v>III</v>
      </c>
      <c r="AC28" s="166" t="str">
        <f t="shared" si="13"/>
        <v>Mejorar si es posible. Sería conveniente justificar la intervención y su rentabilidad.</v>
      </c>
      <c r="AD28" s="166" t="str">
        <f t="shared" si="14"/>
        <v>Aceptable</v>
      </c>
      <c r="AE28" s="166" t="s">
        <v>67</v>
      </c>
      <c r="AF28" s="161" t="s">
        <v>34</v>
      </c>
      <c r="AG28" s="161" t="s">
        <v>34</v>
      </c>
      <c r="AH28" s="168" t="s">
        <v>190</v>
      </c>
      <c r="AI28" s="168" t="s">
        <v>447</v>
      </c>
      <c r="AJ28" s="161" t="s">
        <v>34</v>
      </c>
      <c r="AK28" s="161" t="s">
        <v>35</v>
      </c>
    </row>
    <row r="29" spans="2:37" s="46" customFormat="1" ht="66.75" customHeight="1" x14ac:dyDescent="0.35">
      <c r="B29" s="265"/>
      <c r="C29" s="265"/>
      <c r="D29" s="265"/>
      <c r="E29" s="271"/>
      <c r="F29" s="271"/>
      <c r="G29" s="11" t="s">
        <v>33</v>
      </c>
      <c r="H29" s="168" t="s">
        <v>72</v>
      </c>
      <c r="I29" s="168" t="s">
        <v>398</v>
      </c>
      <c r="J29" s="168" t="s">
        <v>399</v>
      </c>
      <c r="K29" s="168" t="s">
        <v>400</v>
      </c>
      <c r="L29" s="172">
        <v>0</v>
      </c>
      <c r="M29" s="161">
        <v>6</v>
      </c>
      <c r="N29" s="172">
        <v>0</v>
      </c>
      <c r="O29" s="172">
        <f t="shared" si="7"/>
        <v>6</v>
      </c>
      <c r="P29" s="168" t="s">
        <v>401</v>
      </c>
      <c r="Q29" s="161">
        <v>8</v>
      </c>
      <c r="R29" s="168" t="s">
        <v>402</v>
      </c>
      <c r="S29" s="168" t="s">
        <v>403</v>
      </c>
      <c r="T29" s="158" t="s">
        <v>469</v>
      </c>
      <c r="U29" s="162">
        <v>2</v>
      </c>
      <c r="V29" s="162">
        <v>1</v>
      </c>
      <c r="W29" s="162">
        <f t="shared" si="33"/>
        <v>2</v>
      </c>
      <c r="X29" s="163" t="str">
        <f t="shared" si="23"/>
        <v>B</v>
      </c>
      <c r="Y29" s="166" t="str">
        <f t="shared" si="0"/>
        <v>Situación mejorable con exposición ocasional o esporádica, o situación sin anomalía destacable con cualquier nivel de exposición. No es esperable que se materialice el riesgo, aunque puede ser concebible.</v>
      </c>
      <c r="Z29" s="162">
        <v>10</v>
      </c>
      <c r="AA29" s="162">
        <f t="shared" si="24"/>
        <v>20</v>
      </c>
      <c r="AB29" s="165" t="str">
        <f t="shared" si="25"/>
        <v>IV</v>
      </c>
      <c r="AC29" s="166" t="str">
        <f t="shared" si="13"/>
        <v>Mantener las medidas de control existentes, pero se deberían considerar soluciones o mejoras y se deben hacer comprobaciones periódicas para asegurar que el riesgo aún es tolerable.</v>
      </c>
      <c r="AD29" s="166" t="str">
        <f t="shared" si="14"/>
        <v>Aceptable</v>
      </c>
      <c r="AE29" s="166" t="s">
        <v>623</v>
      </c>
      <c r="AF29" s="161" t="s">
        <v>34</v>
      </c>
      <c r="AG29" s="161" t="s">
        <v>34</v>
      </c>
      <c r="AH29" s="168" t="s">
        <v>73</v>
      </c>
      <c r="AI29" s="168" t="s">
        <v>404</v>
      </c>
      <c r="AJ29" s="161" t="s">
        <v>34</v>
      </c>
      <c r="AK29" s="161" t="s">
        <v>624</v>
      </c>
    </row>
    <row r="30" spans="2:37" ht="42.75" customHeight="1" x14ac:dyDescent="0.3">
      <c r="AI30" s="86"/>
    </row>
  </sheetData>
  <autoFilter ref="B10:AK29" xr:uid="{00000000-0009-0000-0000-000020000000}"/>
  <mergeCells count="47">
    <mergeCell ref="I11:I13"/>
    <mergeCell ref="H20:H23"/>
    <mergeCell ref="B9:B10"/>
    <mergeCell ref="C9:C10"/>
    <mergeCell ref="D9:D10"/>
    <mergeCell ref="L9:O9"/>
    <mergeCell ref="P9:P10"/>
    <mergeCell ref="E9:E10"/>
    <mergeCell ref="F9:F10"/>
    <mergeCell ref="G9:G10"/>
    <mergeCell ref="H9:J9"/>
    <mergeCell ref="K9:K10"/>
    <mergeCell ref="B5:T5"/>
    <mergeCell ref="U5:AK5"/>
    <mergeCell ref="B7:T8"/>
    <mergeCell ref="U7:AC8"/>
    <mergeCell ref="AD7:AD8"/>
    <mergeCell ref="AE7:AK7"/>
    <mergeCell ref="AE8:AK8"/>
    <mergeCell ref="W9:W10"/>
    <mergeCell ref="Q9:Q10"/>
    <mergeCell ref="R9:T9"/>
    <mergeCell ref="AA9:AA10"/>
    <mergeCell ref="U9:U10"/>
    <mergeCell ref="V9:V10"/>
    <mergeCell ref="X9:X10"/>
    <mergeCell ref="Y9:Y10"/>
    <mergeCell ref="Z9:Z10"/>
    <mergeCell ref="AK9:AK10"/>
    <mergeCell ref="AB9:AB10"/>
    <mergeCell ref="AC9:AC10"/>
    <mergeCell ref="AG9:AG10"/>
    <mergeCell ref="AH9:AH10"/>
    <mergeCell ref="AI9:AI10"/>
    <mergeCell ref="AJ9:AJ10"/>
    <mergeCell ref="AE9:AE10"/>
    <mergeCell ref="AF9:AF10"/>
    <mergeCell ref="AD9:AD10"/>
    <mergeCell ref="H24:H28"/>
    <mergeCell ref="B11:B29"/>
    <mergeCell ref="C11:C29"/>
    <mergeCell ref="D11:D29"/>
    <mergeCell ref="E11:E29"/>
    <mergeCell ref="F11:F29"/>
    <mergeCell ref="H17:H19"/>
    <mergeCell ref="H14:H15"/>
    <mergeCell ref="H11:H13"/>
  </mergeCells>
  <conditionalFormatting sqref="AB29:AD29 AB16:AD16 AB11:AD11 AB15:AE15 AB19:AD19 AB21:AD24 AB13:AD14">
    <cfRule type="cellIs" dxfId="370" priority="167" stopIfTrue="1" operator="equal">
      <formula>"I"</formula>
    </cfRule>
    <cfRule type="cellIs" dxfId="369" priority="168" stopIfTrue="1" operator="equal">
      <formula>"II"</formula>
    </cfRule>
    <cfRule type="cellIs" dxfId="368" priority="169" stopIfTrue="1" operator="between">
      <formula>"III"</formula>
      <formula>"IV"</formula>
    </cfRule>
  </conditionalFormatting>
  <conditionalFormatting sqref="AD29 AD16 AD11 AD15:AE15 AD19 AD21:AD24 AD13:AD14">
    <cfRule type="cellIs" dxfId="367" priority="165" stopIfTrue="1" operator="equal">
      <formula>"Aceptable"</formula>
    </cfRule>
    <cfRule type="cellIs" dxfId="366" priority="166" stopIfTrue="1" operator="equal">
      <formula>"No aceptable"</formula>
    </cfRule>
  </conditionalFormatting>
  <conditionalFormatting sqref="AD29 AD11 AD13:AD16 AD19 AD21:AD24">
    <cfRule type="containsText" dxfId="365" priority="160" stopIfTrue="1" operator="containsText" text="No aceptable o aceptable con control específico">
      <formula>NOT(ISERROR(SEARCH("No aceptable o aceptable con control específico",AD11)))</formula>
    </cfRule>
    <cfRule type="containsText" dxfId="364" priority="163" stopIfTrue="1" operator="containsText" text="No aceptable">
      <formula>NOT(ISERROR(SEARCH("No aceptable",AD11)))</formula>
    </cfRule>
    <cfRule type="containsText" dxfId="363" priority="164" stopIfTrue="1" operator="containsText" text="No Aceptable o aceptable con control específico">
      <formula>NOT(ISERROR(SEARCH("No Aceptable o aceptable con control específico",AD11)))</formula>
    </cfRule>
  </conditionalFormatting>
  <conditionalFormatting sqref="AD27:AD28">
    <cfRule type="cellIs" dxfId="362" priority="150" stopIfTrue="1" operator="equal">
      <formula>"Aceptable"</formula>
    </cfRule>
    <cfRule type="cellIs" dxfId="361" priority="151" stopIfTrue="1" operator="equal">
      <formula>"No aceptable"</formula>
    </cfRule>
  </conditionalFormatting>
  <conditionalFormatting sqref="AD27:AD28">
    <cfRule type="containsText" dxfId="360" priority="147" stopIfTrue="1" operator="containsText" text="No aceptable o aceptable con control específico">
      <formula>NOT(ISERROR(SEARCH("No aceptable o aceptable con control específico",AD27)))</formula>
    </cfRule>
    <cfRule type="containsText" dxfId="359" priority="148" stopIfTrue="1" operator="containsText" text="No aceptable">
      <formula>NOT(ISERROR(SEARCH("No aceptable",AD27)))</formula>
    </cfRule>
    <cfRule type="containsText" dxfId="358" priority="149" stopIfTrue="1" operator="containsText" text="No Aceptable o aceptable con control específico">
      <formula>NOT(ISERROR(SEARCH("No Aceptable o aceptable con control específico",AD27)))</formula>
    </cfRule>
  </conditionalFormatting>
  <conditionalFormatting sqref="AD25:AD26">
    <cfRule type="cellIs" dxfId="357" priority="127" stopIfTrue="1" operator="equal">
      <formula>"Aceptable"</formula>
    </cfRule>
    <cfRule type="cellIs" dxfId="356" priority="128" stopIfTrue="1" operator="equal">
      <formula>"No aceptable"</formula>
    </cfRule>
  </conditionalFormatting>
  <conditionalFormatting sqref="AD25:AD26">
    <cfRule type="containsText" dxfId="355" priority="124" stopIfTrue="1" operator="containsText" text="No aceptable o aceptable con control específico">
      <formula>NOT(ISERROR(SEARCH("No aceptable o aceptable con control específico",AD25)))</formula>
    </cfRule>
    <cfRule type="containsText" dxfId="354" priority="125" stopIfTrue="1" operator="containsText" text="No aceptable">
      <formula>NOT(ISERROR(SEARCH("No aceptable",AD25)))</formula>
    </cfRule>
    <cfRule type="containsText" dxfId="353" priority="126" stopIfTrue="1" operator="containsText" text="No Aceptable o aceptable con control específico">
      <formula>NOT(ISERROR(SEARCH("No Aceptable o aceptable con control específico",AD25)))</formula>
    </cfRule>
  </conditionalFormatting>
  <conditionalFormatting sqref="AE17">
    <cfRule type="cellIs" dxfId="352" priority="121" stopIfTrue="1" operator="equal">
      <formula>"I"</formula>
    </cfRule>
    <cfRule type="cellIs" dxfId="351" priority="122" stopIfTrue="1" operator="equal">
      <formula>"II"</formula>
    </cfRule>
    <cfRule type="cellIs" dxfId="350" priority="123" stopIfTrue="1" operator="between">
      <formula>"III"</formula>
      <formula>"IV"</formula>
    </cfRule>
  </conditionalFormatting>
  <conditionalFormatting sqref="AE17">
    <cfRule type="cellIs" dxfId="349" priority="119" stopIfTrue="1" operator="equal">
      <formula>"Aceptable"</formula>
    </cfRule>
    <cfRule type="cellIs" dxfId="348" priority="120" stopIfTrue="1" operator="equal">
      <formula>"No aceptable"</formula>
    </cfRule>
  </conditionalFormatting>
  <conditionalFormatting sqref="AB17:AD17">
    <cfRule type="cellIs" dxfId="347" priority="116" stopIfTrue="1" operator="equal">
      <formula>"I"</formula>
    </cfRule>
    <cfRule type="cellIs" dxfId="346" priority="117" stopIfTrue="1" operator="equal">
      <formula>"II"</formula>
    </cfRule>
    <cfRule type="cellIs" dxfId="345" priority="118" stopIfTrue="1" operator="between">
      <formula>"III"</formula>
      <formula>"IV"</formula>
    </cfRule>
  </conditionalFormatting>
  <conditionalFormatting sqref="AD17">
    <cfRule type="cellIs" dxfId="344" priority="114" stopIfTrue="1" operator="equal">
      <formula>"Aceptable"</formula>
    </cfRule>
    <cfRule type="cellIs" dxfId="343" priority="115" stopIfTrue="1" operator="equal">
      <formula>"No aceptable"</formula>
    </cfRule>
  </conditionalFormatting>
  <conditionalFormatting sqref="AD17">
    <cfRule type="containsText" dxfId="342" priority="111" stopIfTrue="1" operator="containsText" text="No aceptable o aceptable con control específico">
      <formula>NOT(ISERROR(SEARCH("No aceptable o aceptable con control específico",AD17)))</formula>
    </cfRule>
    <cfRule type="containsText" dxfId="341" priority="112" stopIfTrue="1" operator="containsText" text="No aceptable">
      <formula>NOT(ISERROR(SEARCH("No aceptable",AD17)))</formula>
    </cfRule>
    <cfRule type="containsText" dxfId="340" priority="113" stopIfTrue="1" operator="containsText" text="No Aceptable o aceptable con control específico">
      <formula>NOT(ISERROR(SEARCH("No Aceptable o aceptable con control específico",AD17)))</formula>
    </cfRule>
  </conditionalFormatting>
  <conditionalFormatting sqref="AE28">
    <cfRule type="cellIs" dxfId="339" priority="108" stopIfTrue="1" operator="equal">
      <formula>"I"</formula>
    </cfRule>
    <cfRule type="cellIs" dxfId="338" priority="109" stopIfTrue="1" operator="equal">
      <formula>"II"</formula>
    </cfRule>
    <cfRule type="cellIs" dxfId="337" priority="110" stopIfTrue="1" operator="between">
      <formula>"III"</formula>
      <formula>"IV"</formula>
    </cfRule>
  </conditionalFormatting>
  <conditionalFormatting sqref="AE28">
    <cfRule type="cellIs" dxfId="336" priority="106" stopIfTrue="1" operator="equal">
      <formula>"Aceptable"</formula>
    </cfRule>
    <cfRule type="cellIs" dxfId="335" priority="107" stopIfTrue="1" operator="equal">
      <formula>"No aceptable"</formula>
    </cfRule>
  </conditionalFormatting>
  <conditionalFormatting sqref="AE27">
    <cfRule type="cellIs" dxfId="334" priority="104" stopIfTrue="1" operator="equal">
      <formula>"Aceptable"</formula>
    </cfRule>
    <cfRule type="cellIs" dxfId="333" priority="105" stopIfTrue="1" operator="equal">
      <formula>"No aceptable"</formula>
    </cfRule>
  </conditionalFormatting>
  <conditionalFormatting sqref="AE26">
    <cfRule type="cellIs" dxfId="332" priority="101" stopIfTrue="1" operator="equal">
      <formula>"I"</formula>
    </cfRule>
    <cfRule type="cellIs" dxfId="331" priority="102" stopIfTrue="1" operator="equal">
      <formula>"II"</formula>
    </cfRule>
    <cfRule type="cellIs" dxfId="330" priority="103" stopIfTrue="1" operator="between">
      <formula>"III"</formula>
      <formula>"IV"</formula>
    </cfRule>
  </conditionalFormatting>
  <conditionalFormatting sqref="AE26">
    <cfRule type="cellIs" dxfId="329" priority="99" stopIfTrue="1" operator="equal">
      <formula>"Aceptable"</formula>
    </cfRule>
    <cfRule type="cellIs" dxfId="328" priority="100" stopIfTrue="1" operator="equal">
      <formula>"No aceptable"</formula>
    </cfRule>
  </conditionalFormatting>
  <conditionalFormatting sqref="AE24">
    <cfRule type="cellIs" dxfId="327" priority="96" stopIfTrue="1" operator="equal">
      <formula>"I"</formula>
    </cfRule>
    <cfRule type="cellIs" dxfId="326" priority="97" stopIfTrue="1" operator="equal">
      <formula>"II"</formula>
    </cfRule>
    <cfRule type="cellIs" dxfId="325" priority="98" stopIfTrue="1" operator="between">
      <formula>"III"</formula>
      <formula>"IV"</formula>
    </cfRule>
  </conditionalFormatting>
  <conditionalFormatting sqref="AE24">
    <cfRule type="cellIs" dxfId="324" priority="94" stopIfTrue="1" operator="equal">
      <formula>"Aceptable"</formula>
    </cfRule>
    <cfRule type="cellIs" dxfId="323" priority="95" stopIfTrue="1" operator="equal">
      <formula>"No aceptable"</formula>
    </cfRule>
  </conditionalFormatting>
  <conditionalFormatting sqref="AE25">
    <cfRule type="cellIs" dxfId="322" priority="90" stopIfTrue="1" operator="equal">
      <formula>"Aceptable"</formula>
    </cfRule>
    <cfRule type="cellIs" dxfId="321" priority="91" stopIfTrue="1" operator="equal">
      <formula>"No aceptable"</formula>
    </cfRule>
  </conditionalFormatting>
  <conditionalFormatting sqref="AE13">
    <cfRule type="cellIs" dxfId="320" priority="82" stopIfTrue="1" operator="equal">
      <formula>"I"</formula>
    </cfRule>
    <cfRule type="cellIs" dxfId="319" priority="83" stopIfTrue="1" operator="equal">
      <formula>"II"</formula>
    </cfRule>
    <cfRule type="cellIs" dxfId="318" priority="84" stopIfTrue="1" operator="between">
      <formula>"III"</formula>
      <formula>"IV"</formula>
    </cfRule>
  </conditionalFormatting>
  <conditionalFormatting sqref="AE13">
    <cfRule type="cellIs" dxfId="317" priority="80" stopIfTrue="1" operator="equal">
      <formula>"Aceptable"</formula>
    </cfRule>
    <cfRule type="cellIs" dxfId="316" priority="81" stopIfTrue="1" operator="equal">
      <formula>"No aceptable"</formula>
    </cfRule>
  </conditionalFormatting>
  <conditionalFormatting sqref="AE11">
    <cfRule type="cellIs" dxfId="315" priority="77" stopIfTrue="1" operator="equal">
      <formula>"I"</formula>
    </cfRule>
    <cfRule type="cellIs" dxfId="314" priority="78" stopIfTrue="1" operator="equal">
      <formula>"II"</formula>
    </cfRule>
    <cfRule type="cellIs" dxfId="313" priority="79" stopIfTrue="1" operator="between">
      <formula>"III"</formula>
      <formula>"IV"</formula>
    </cfRule>
  </conditionalFormatting>
  <conditionalFormatting sqref="AE11">
    <cfRule type="cellIs" dxfId="312" priority="75" stopIfTrue="1" operator="equal">
      <formula>"Aceptable"</formula>
    </cfRule>
    <cfRule type="cellIs" dxfId="311" priority="76" stopIfTrue="1" operator="equal">
      <formula>"No aceptable"</formula>
    </cfRule>
  </conditionalFormatting>
  <conditionalFormatting sqref="AE22">
    <cfRule type="cellIs" dxfId="310" priority="72" stopIfTrue="1" operator="equal">
      <formula>"I"</formula>
    </cfRule>
    <cfRule type="cellIs" dxfId="309" priority="73" stopIfTrue="1" operator="equal">
      <formula>"II"</formula>
    </cfRule>
    <cfRule type="cellIs" dxfId="308" priority="74" stopIfTrue="1" operator="between">
      <formula>"III"</formula>
      <formula>"IV"</formula>
    </cfRule>
  </conditionalFormatting>
  <conditionalFormatting sqref="AE22">
    <cfRule type="cellIs" dxfId="307" priority="70" stopIfTrue="1" operator="equal">
      <formula>"Aceptable"</formula>
    </cfRule>
    <cfRule type="cellIs" dxfId="306" priority="71" stopIfTrue="1" operator="equal">
      <formula>"No aceptable"</formula>
    </cfRule>
  </conditionalFormatting>
  <conditionalFormatting sqref="AE21">
    <cfRule type="cellIs" dxfId="305" priority="60" stopIfTrue="1" operator="equal">
      <formula>"Aceptable"</formula>
    </cfRule>
    <cfRule type="cellIs" dxfId="304" priority="61" stopIfTrue="1" operator="equal">
      <formula>"No aceptable"</formula>
    </cfRule>
  </conditionalFormatting>
  <conditionalFormatting sqref="AE23">
    <cfRule type="cellIs" dxfId="303" priority="67" stopIfTrue="1" operator="equal">
      <formula>"I"</formula>
    </cfRule>
    <cfRule type="cellIs" dxfId="302" priority="68" stopIfTrue="1" operator="equal">
      <formula>"II"</formula>
    </cfRule>
    <cfRule type="cellIs" dxfId="301" priority="69" stopIfTrue="1" operator="between">
      <formula>"III"</formula>
      <formula>"IV"</formula>
    </cfRule>
  </conditionalFormatting>
  <conditionalFormatting sqref="AE23">
    <cfRule type="cellIs" dxfId="300" priority="65" stopIfTrue="1" operator="equal">
      <formula>"Aceptable"</formula>
    </cfRule>
    <cfRule type="cellIs" dxfId="299" priority="66" stopIfTrue="1" operator="equal">
      <formula>"No aceptable"</formula>
    </cfRule>
  </conditionalFormatting>
  <conditionalFormatting sqref="AE21">
    <cfRule type="cellIs" dxfId="298" priority="62" stopIfTrue="1" operator="equal">
      <formula>"I"</formula>
    </cfRule>
    <cfRule type="cellIs" dxfId="297" priority="63" stopIfTrue="1" operator="equal">
      <formula>"II"</formula>
    </cfRule>
    <cfRule type="cellIs" dxfId="296" priority="64" stopIfTrue="1" operator="between">
      <formula>"III"</formula>
      <formula>"IV"</formula>
    </cfRule>
  </conditionalFormatting>
  <conditionalFormatting sqref="AB12:AD12">
    <cfRule type="cellIs" dxfId="295" priority="57" stopIfTrue="1" operator="equal">
      <formula>"I"</formula>
    </cfRule>
    <cfRule type="cellIs" dxfId="294" priority="58" stopIfTrue="1" operator="equal">
      <formula>"II"</formula>
    </cfRule>
    <cfRule type="cellIs" dxfId="293" priority="59" stopIfTrue="1" operator="between">
      <formula>"III"</formula>
      <formula>"IV"</formula>
    </cfRule>
  </conditionalFormatting>
  <conditionalFormatting sqref="AD12">
    <cfRule type="cellIs" dxfId="292" priority="55" stopIfTrue="1" operator="equal">
      <formula>"Aceptable"</formula>
    </cfRule>
    <cfRule type="cellIs" dxfId="291" priority="56" stopIfTrue="1" operator="equal">
      <formula>"No aceptable"</formula>
    </cfRule>
  </conditionalFormatting>
  <conditionalFormatting sqref="AD12">
    <cfRule type="containsText" dxfId="290" priority="52" stopIfTrue="1" operator="containsText" text="No aceptable o aceptable con control específico">
      <formula>NOT(ISERROR(SEARCH("No aceptable o aceptable con control específico",AD12)))</formula>
    </cfRule>
    <cfRule type="containsText" dxfId="289" priority="53" stopIfTrue="1" operator="containsText" text="No aceptable">
      <formula>NOT(ISERROR(SEARCH("No aceptable",AD12)))</formula>
    </cfRule>
    <cfRule type="containsText" dxfId="288" priority="54" stopIfTrue="1" operator="containsText" text="No Aceptable o aceptable con control específico">
      <formula>NOT(ISERROR(SEARCH("No Aceptable o aceptable con control específico",AD12)))</formula>
    </cfRule>
  </conditionalFormatting>
  <conditionalFormatting sqref="AB25:AB28">
    <cfRule type="cellIs" dxfId="287" priority="49" stopIfTrue="1" operator="equal">
      <formula>"I"</formula>
    </cfRule>
    <cfRule type="cellIs" dxfId="286" priority="50" stopIfTrue="1" operator="equal">
      <formula>"II"</formula>
    </cfRule>
    <cfRule type="cellIs" dxfId="285" priority="51" stopIfTrue="1" operator="between">
      <formula>"III"</formula>
      <formula>"IV"</formula>
    </cfRule>
  </conditionalFormatting>
  <conditionalFormatting sqref="AB20:AD20">
    <cfRule type="cellIs" dxfId="284" priority="46" stopIfTrue="1" operator="equal">
      <formula>"I"</formula>
    </cfRule>
    <cfRule type="cellIs" dxfId="283" priority="47" stopIfTrue="1" operator="equal">
      <formula>"II"</formula>
    </cfRule>
    <cfRule type="cellIs" dxfId="282" priority="48" stopIfTrue="1" operator="between">
      <formula>"III"</formula>
      <formula>"IV"</formula>
    </cfRule>
  </conditionalFormatting>
  <conditionalFormatting sqref="AD20">
    <cfRule type="cellIs" dxfId="281" priority="44" stopIfTrue="1" operator="equal">
      <formula>"Aceptable"</formula>
    </cfRule>
    <cfRule type="cellIs" dxfId="280" priority="45" stopIfTrue="1" operator="equal">
      <formula>"No aceptable"</formula>
    </cfRule>
  </conditionalFormatting>
  <conditionalFormatting sqref="AD20">
    <cfRule type="containsText" dxfId="279" priority="41" stopIfTrue="1" operator="containsText" text="No aceptable o aceptable con control específico">
      <formula>NOT(ISERROR(SEARCH("No aceptable o aceptable con control específico",AD20)))</formula>
    </cfRule>
    <cfRule type="containsText" dxfId="278" priority="42" stopIfTrue="1" operator="containsText" text="No aceptable">
      <formula>NOT(ISERROR(SEARCH("No aceptable",AD20)))</formula>
    </cfRule>
    <cfRule type="containsText" dxfId="277" priority="43" stopIfTrue="1" operator="containsText" text="No Aceptable o aceptable con control específico">
      <formula>NOT(ISERROR(SEARCH("No Aceptable o aceptable con control específico",AD20)))</formula>
    </cfRule>
  </conditionalFormatting>
  <conditionalFormatting sqref="AE20">
    <cfRule type="cellIs" dxfId="276" priority="36" stopIfTrue="1" operator="equal">
      <formula>"Aceptable"</formula>
    </cfRule>
    <cfRule type="cellIs" dxfId="275" priority="37" stopIfTrue="1" operator="equal">
      <formula>"No aceptable"</formula>
    </cfRule>
  </conditionalFormatting>
  <conditionalFormatting sqref="AE20">
    <cfRule type="cellIs" dxfId="274" priority="38" stopIfTrue="1" operator="equal">
      <formula>"I"</formula>
    </cfRule>
    <cfRule type="cellIs" dxfId="273" priority="39" stopIfTrue="1" operator="equal">
      <formula>"II"</formula>
    </cfRule>
    <cfRule type="cellIs" dxfId="272" priority="40" stopIfTrue="1" operator="between">
      <formula>"III"</formula>
      <formula>"IV"</formula>
    </cfRule>
  </conditionalFormatting>
  <conditionalFormatting sqref="AB18:AC18">
    <cfRule type="cellIs" dxfId="271" priority="33" stopIfTrue="1" operator="equal">
      <formula>"I"</formula>
    </cfRule>
    <cfRule type="cellIs" dxfId="270" priority="34" stopIfTrue="1" operator="equal">
      <formula>"II"</formula>
    </cfRule>
    <cfRule type="cellIs" dxfId="269" priority="35" stopIfTrue="1" operator="between">
      <formula>"III"</formula>
      <formula>"IV"</formula>
    </cfRule>
  </conditionalFormatting>
  <conditionalFormatting sqref="AD18">
    <cfRule type="cellIs" dxfId="268" priority="30" stopIfTrue="1" operator="equal">
      <formula>"I"</formula>
    </cfRule>
    <cfRule type="cellIs" dxfId="267" priority="31" stopIfTrue="1" operator="equal">
      <formula>"II"</formula>
    </cfRule>
    <cfRule type="cellIs" dxfId="266" priority="32" stopIfTrue="1" operator="between">
      <formula>"III"</formula>
      <formula>"IV"</formula>
    </cfRule>
  </conditionalFormatting>
  <conditionalFormatting sqref="AD18">
    <cfRule type="cellIs" dxfId="265" priority="28" stopIfTrue="1" operator="equal">
      <formula>"Aceptable"</formula>
    </cfRule>
    <cfRule type="cellIs" dxfId="264" priority="29" stopIfTrue="1" operator="equal">
      <formula>"No aceptable"</formula>
    </cfRule>
  </conditionalFormatting>
  <conditionalFormatting sqref="AD18">
    <cfRule type="containsText" dxfId="263" priority="25" stopIfTrue="1" operator="containsText" text="No aceptable o aceptable con control específico">
      <formula>NOT(ISERROR(SEARCH("No aceptable o aceptable con control específico",AD18)))</formula>
    </cfRule>
    <cfRule type="containsText" dxfId="262" priority="26" stopIfTrue="1" operator="containsText" text="No aceptable">
      <formula>NOT(ISERROR(SEARCH("No aceptable",AD18)))</formula>
    </cfRule>
    <cfRule type="containsText" dxfId="261" priority="27" stopIfTrue="1" operator="containsText" text="No Aceptable o aceptable con control específico">
      <formula>NOT(ISERROR(SEARCH("No Aceptable o aceptable con control específico",AD18)))</formula>
    </cfRule>
  </conditionalFormatting>
  <conditionalFormatting sqref="AD18">
    <cfRule type="containsText" dxfId="260" priority="23" stopIfTrue="1" operator="containsText" text="No aceptable">
      <formula>NOT(ISERROR(SEARCH("No aceptable",AD18)))</formula>
    </cfRule>
    <cfRule type="containsText" dxfId="259" priority="24" stopIfTrue="1" operator="containsText" text="No Aceptable o aceptable con control específico">
      <formula>NOT(ISERROR(SEARCH("No Aceptable o aceptable con control específico",AD18)))</formula>
    </cfRule>
  </conditionalFormatting>
  <conditionalFormatting sqref="AE16">
    <cfRule type="cellIs" dxfId="258" priority="11" stopIfTrue="1" operator="equal">
      <formula>"Aceptable"</formula>
    </cfRule>
    <cfRule type="cellIs" dxfId="257" priority="12" stopIfTrue="1" operator="equal">
      <formula>"No aceptable"</formula>
    </cfRule>
  </conditionalFormatting>
  <conditionalFormatting sqref="AE12">
    <cfRule type="cellIs" dxfId="256" priority="15" stopIfTrue="1" operator="equal">
      <formula>"I"</formula>
    </cfRule>
    <cfRule type="cellIs" dxfId="255" priority="16" stopIfTrue="1" operator="equal">
      <formula>"II"</formula>
    </cfRule>
    <cfRule type="cellIs" dxfId="254" priority="17" stopIfTrue="1" operator="between">
      <formula>"III"</formula>
      <formula>"IV"</formula>
    </cfRule>
  </conditionalFormatting>
  <conditionalFormatting sqref="AE12">
    <cfRule type="cellIs" dxfId="253" priority="13" stopIfTrue="1" operator="equal">
      <formula>"Aceptable"</formula>
    </cfRule>
    <cfRule type="cellIs" dxfId="252" priority="14" stopIfTrue="1" operator="equal">
      <formula>"No aceptable"</formula>
    </cfRule>
  </conditionalFormatting>
  <conditionalFormatting sqref="AE29">
    <cfRule type="cellIs" dxfId="251" priority="8" stopIfTrue="1" operator="equal">
      <formula>"I"</formula>
    </cfRule>
    <cfRule type="cellIs" dxfId="250" priority="9" stopIfTrue="1" operator="equal">
      <formula>"II"</formula>
    </cfRule>
    <cfRule type="cellIs" dxfId="249" priority="10" stopIfTrue="1" operator="between">
      <formula>"III"</formula>
      <formula>"IV"</formula>
    </cfRule>
  </conditionalFormatting>
  <conditionalFormatting sqref="AE29">
    <cfRule type="cellIs" dxfId="248" priority="6" stopIfTrue="1" operator="equal">
      <formula>"Aceptable"</formula>
    </cfRule>
    <cfRule type="cellIs" dxfId="247" priority="7" stopIfTrue="1" operator="equal">
      <formula>"No aceptable"</formula>
    </cfRule>
  </conditionalFormatting>
  <conditionalFormatting sqref="AE14">
    <cfRule type="cellIs" dxfId="246" priority="3" stopIfTrue="1" operator="equal">
      <formula>"I"</formula>
    </cfRule>
    <cfRule type="cellIs" dxfId="245" priority="4" stopIfTrue="1" operator="equal">
      <formula>"II"</formula>
    </cfRule>
    <cfRule type="cellIs" dxfId="244" priority="5" stopIfTrue="1" operator="between">
      <formula>"III"</formula>
      <formula>"IV"</formula>
    </cfRule>
  </conditionalFormatting>
  <conditionalFormatting sqref="AE14">
    <cfRule type="cellIs" dxfId="243" priority="1" stopIfTrue="1" operator="equal">
      <formula>"Aceptable"</formula>
    </cfRule>
    <cfRule type="cellIs" dxfId="242" priority="2" stopIfTrue="1" operator="equal">
      <formula>"No aceptable"</formula>
    </cfRule>
  </conditionalFormatting>
  <dataValidations count="5">
    <dataValidation type="list" allowBlank="1" showInputMessage="1" showErrorMessage="1" sqref="I21" xr:uid="{00000000-0002-0000-2000-000000000000}">
      <formula1>INDIRECT($I$10)</formula1>
    </dataValidation>
    <dataValidation allowBlank="1" sqref="AA11:AA29" xr:uid="{00000000-0002-0000-2000-000001000000}"/>
    <dataValidation type="list" allowBlank="1" showInputMessage="1" showErrorMessage="1" prompt="10 = Muy Alto_x000a_6 = Alto_x000a_2 = Medio_x000a_0 = Bajo" sqref="U11:U29" xr:uid="{00000000-0002-0000-2000-000002000000}">
      <formula1>"10, 6, 2, 0, "</formula1>
    </dataValidation>
    <dataValidation type="list" allowBlank="1" showInputMessage="1" prompt="4 = Continua_x000a_3 = Frecuente_x000a_2 = Ocasional_x000a_1 = Esporádica" sqref="V11:V29" xr:uid="{00000000-0002-0000-2000-000003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9" xr:uid="{00000000-0002-0000-2000-000004000000}">
      <formula1>"100,60,25,10"</formula1>
    </dataValidation>
  </dataValidation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B1:AK29"/>
  <sheetViews>
    <sheetView topLeftCell="V16" zoomScale="98" zoomScaleNormal="98" workbookViewId="0">
      <selection activeCell="AF19" sqref="AF19"/>
    </sheetView>
  </sheetViews>
  <sheetFormatPr baseColWidth="10" defaultRowHeight="105.75" customHeight="1" x14ac:dyDescent="0.3"/>
  <cols>
    <col min="1" max="1" width="1.85546875" style="3" customWidth="1"/>
    <col min="2" max="2" width="5.7109375" style="3" customWidth="1"/>
    <col min="3" max="3" width="7.5703125" style="3" customWidth="1"/>
    <col min="4" max="4" width="7.28515625" style="3" customWidth="1"/>
    <col min="5" max="5" width="6" style="4" customWidth="1"/>
    <col min="6" max="6" width="11.5703125" style="3" customWidth="1"/>
    <col min="7" max="7" width="8.28515625" style="3" customWidth="1"/>
    <col min="8" max="8" width="17" style="5" customWidth="1"/>
    <col min="9" max="9" width="25" style="3" customWidth="1"/>
    <col min="10" max="10" width="25.42578125" style="3" customWidth="1"/>
    <col min="11" max="11" width="24.28515625" style="3" customWidth="1"/>
    <col min="12" max="15" width="5.140625" style="3" customWidth="1"/>
    <col min="16" max="16" width="23.85546875" style="3" bestFit="1" customWidth="1"/>
    <col min="17" max="17" width="5.7109375" style="3" customWidth="1"/>
    <col min="18" max="18" width="15.140625" style="3" customWidth="1"/>
    <col min="19" max="19" width="16" style="3" customWidth="1"/>
    <col min="20" max="20" width="14.7109375" style="3" customWidth="1"/>
    <col min="21" max="21" width="5" style="3" customWidth="1"/>
    <col min="22" max="22" width="5.42578125" style="3" customWidth="1"/>
    <col min="23" max="23" width="8.140625" style="3" customWidth="1"/>
    <col min="24" max="24" width="6.7109375" style="3" customWidth="1"/>
    <col min="25" max="25" width="30.42578125" style="3" customWidth="1"/>
    <col min="26" max="26" width="7.7109375" style="3" customWidth="1"/>
    <col min="27" max="27" width="8.140625" style="3" customWidth="1"/>
    <col min="28" max="28" width="7.28515625" style="3" customWidth="1"/>
    <col min="29" max="29" width="24.42578125" style="3" customWidth="1"/>
    <col min="30" max="30" width="12.7109375" style="3" customWidth="1"/>
    <col min="31" max="31" width="23.5703125" style="3" customWidth="1"/>
    <col min="32" max="34" width="15" style="4" customWidth="1"/>
    <col min="35" max="35" width="35" style="3" customWidth="1"/>
    <col min="36" max="36" width="18.5703125" style="5" customWidth="1"/>
    <col min="37" max="37" width="19.28515625" style="3" customWidth="1"/>
    <col min="38" max="16384" width="11.42578125" style="3"/>
  </cols>
  <sheetData>
    <row r="1" spans="2:37" ht="23.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2:37" ht="23.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2:37" ht="23.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2:37" ht="23.25" customHeight="1" x14ac:dyDescent="0.3"/>
    <row r="5" spans="2:37" s="112" customFormat="1" ht="23.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37" s="112" customFormat="1" ht="23.25" customHeight="1" x14ac:dyDescent="0.3">
      <c r="E6" s="113"/>
      <c r="H6" s="114"/>
      <c r="AF6" s="113"/>
      <c r="AG6" s="113"/>
      <c r="AH6" s="113"/>
      <c r="AJ6" s="114"/>
    </row>
    <row r="7" spans="2:37" s="110" customFormat="1" ht="23.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37" s="110" customFormat="1" ht="23.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37" s="110" customFormat="1" ht="105.7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37" s="110" customFormat="1" ht="105.7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37" s="2" customFormat="1" ht="105.75" customHeight="1" x14ac:dyDescent="0.35">
      <c r="B11" s="264" t="s">
        <v>135</v>
      </c>
      <c r="C11" s="264" t="s">
        <v>296</v>
      </c>
      <c r="D11" s="264" t="s">
        <v>117</v>
      </c>
      <c r="E11" s="270" t="s">
        <v>156</v>
      </c>
      <c r="F11" s="270" t="s">
        <v>157</v>
      </c>
      <c r="G11" s="33" t="s">
        <v>33</v>
      </c>
      <c r="H11" s="307" t="s">
        <v>36</v>
      </c>
      <c r="I11" s="158" t="s">
        <v>120</v>
      </c>
      <c r="J11" s="159" t="s">
        <v>360</v>
      </c>
      <c r="K11" s="168" t="s">
        <v>361</v>
      </c>
      <c r="L11" s="172">
        <v>0</v>
      </c>
      <c r="M11" s="161">
        <v>4</v>
      </c>
      <c r="N11" s="172">
        <v>0</v>
      </c>
      <c r="O11" s="172">
        <f t="shared" ref="O11:O26" si="0">SUM(L11:N11)</f>
        <v>4</v>
      </c>
      <c r="P11" s="159" t="s">
        <v>356</v>
      </c>
      <c r="Q11" s="161">
        <v>4</v>
      </c>
      <c r="R11" s="168" t="s">
        <v>362</v>
      </c>
      <c r="S11" s="168" t="s">
        <v>358</v>
      </c>
      <c r="T11" s="168" t="s">
        <v>357</v>
      </c>
      <c r="U11" s="162">
        <v>2</v>
      </c>
      <c r="V11" s="162">
        <v>4</v>
      </c>
      <c r="W11" s="162">
        <f t="shared" ref="W11:W26" si="1">V11*U11</f>
        <v>8</v>
      </c>
      <c r="X11" s="163" t="str">
        <f t="shared" ref="X11:X26" si="2">+IF(AND(U11*V11&gt;=24,U11*V11&lt;=40),"MA",IF(AND(U11*V11&gt;=10,U11*V11&lt;=20),"A",IF(AND(U11*V11&gt;=6,U11*V11&lt;=8),"M",IF(AND(U11*V11&gt;=0,U11*V11&lt;=4),"B",""))))</f>
        <v>M</v>
      </c>
      <c r="Y11" s="166" t="str">
        <f t="shared" ref="Y11:Y26"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 t="shared" ref="AA11:AA26" si="4">W11*Z11</f>
        <v>80</v>
      </c>
      <c r="AB11" s="165" t="str">
        <f t="shared" ref="AB11:AB26" si="5">+IF(AND(U11*V11*Z11&gt;=600,U11*V11*Z11&lt;=4000),"I",IF(AND(U11*V11*Z11&gt;=150,U11*V11*Z11&lt;=500),"II",IF(AND(U11*V11*Z11&gt;=40,U11*V11*Z11&lt;=120),"III",IF(AND(U11*V11*Z11&gt;=0,U11*V11*Z11&lt;=20),"IV",""))))</f>
        <v>III</v>
      </c>
      <c r="AC11" s="166" t="str">
        <f t="shared" ref="AC11:AC26"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 t="shared" ref="AD11:AD26" si="7">+IF(AB11="I","No aceptable",IF(AB11="II","No aceptable o aceptable con control específico",IF(AB11="III","Aceptable",IF(AB11="IV","Aceptable",""))))</f>
        <v>Aceptable</v>
      </c>
      <c r="AE11" s="158" t="s">
        <v>121</v>
      </c>
      <c r="AF11" s="161" t="s">
        <v>34</v>
      </c>
      <c r="AG11" s="161" t="s">
        <v>34</v>
      </c>
      <c r="AH11" s="161" t="s">
        <v>364</v>
      </c>
      <c r="AI11" s="158" t="s">
        <v>359</v>
      </c>
      <c r="AJ11" s="161" t="s">
        <v>34</v>
      </c>
      <c r="AK11" s="161" t="s">
        <v>35</v>
      </c>
    </row>
    <row r="12" spans="2:37" s="2" customFormat="1" ht="105.75" customHeight="1" x14ac:dyDescent="0.35">
      <c r="B12" s="264"/>
      <c r="C12" s="264"/>
      <c r="D12" s="264"/>
      <c r="E12" s="270"/>
      <c r="F12" s="270"/>
      <c r="G12" s="81" t="s">
        <v>33</v>
      </c>
      <c r="H12" s="307"/>
      <c r="I12" s="161" t="s">
        <v>371</v>
      </c>
      <c r="J12" s="159" t="s">
        <v>395</v>
      </c>
      <c r="K12" s="168" t="s">
        <v>373</v>
      </c>
      <c r="L12" s="172">
        <v>0</v>
      </c>
      <c r="M12" s="172">
        <v>4</v>
      </c>
      <c r="N12" s="172">
        <v>0</v>
      </c>
      <c r="O12" s="172">
        <f>SUM(L12:N12)</f>
        <v>4</v>
      </c>
      <c r="P12" s="168" t="s">
        <v>374</v>
      </c>
      <c r="Q12" s="161">
        <v>4</v>
      </c>
      <c r="R12" s="168" t="s">
        <v>100</v>
      </c>
      <c r="S12" s="168" t="s">
        <v>375</v>
      </c>
      <c r="T12" s="168" t="s">
        <v>396</v>
      </c>
      <c r="U12" s="162">
        <v>2</v>
      </c>
      <c r="V12" s="162">
        <v>4</v>
      </c>
      <c r="W12" s="162">
        <f>V12*U12</f>
        <v>8</v>
      </c>
      <c r="X12" s="163" t="str">
        <f>+IF(AND(U12*V12&gt;=24,U12*V12&lt;=40),"MA",IF(AND(U12*V12&gt;=10,U12*V12&lt;=20),"A",IF(AND(U12*V12&gt;=6,U12*V12&lt;=8),"M",IF(AND(U12*V12&gt;=0,U12*V12&lt;=4),"B",""))))</f>
        <v>M</v>
      </c>
      <c r="Y12" s="166"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10</v>
      </c>
      <c r="AA12" s="162">
        <f>W12*Z12</f>
        <v>80</v>
      </c>
      <c r="AB12" s="165" t="str">
        <f t="shared" si="5"/>
        <v>III</v>
      </c>
      <c r="AC12" s="166"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+IF(AB12="I","No aceptable",IF(AB12="II","No aceptable o aceptable con control específico",IF(AB12="III","Aceptable",IF(AB12="IV","Aceptable",""))))</f>
        <v>Aceptable</v>
      </c>
      <c r="AE12" s="158" t="s">
        <v>377</v>
      </c>
      <c r="AF12" s="161" t="s">
        <v>34</v>
      </c>
      <c r="AG12" s="161" t="s">
        <v>37</v>
      </c>
      <c r="AH12" s="161" t="s">
        <v>34</v>
      </c>
      <c r="AI12" s="158" t="s">
        <v>397</v>
      </c>
      <c r="AJ12" s="158" t="s">
        <v>158</v>
      </c>
      <c r="AK12" s="158" t="s">
        <v>286</v>
      </c>
    </row>
    <row r="13" spans="2:37" s="2" customFormat="1" ht="105.75" customHeight="1" x14ac:dyDescent="0.35">
      <c r="B13" s="264"/>
      <c r="C13" s="264"/>
      <c r="D13" s="264"/>
      <c r="E13" s="270"/>
      <c r="F13" s="270"/>
      <c r="G13" s="81" t="s">
        <v>42</v>
      </c>
      <c r="H13" s="161" t="s">
        <v>112</v>
      </c>
      <c r="I13" s="161" t="s">
        <v>594</v>
      </c>
      <c r="J13" s="161" t="s">
        <v>595</v>
      </c>
      <c r="K13" s="226" t="s">
        <v>596</v>
      </c>
      <c r="L13" s="172">
        <v>0</v>
      </c>
      <c r="M13" s="161">
        <v>4</v>
      </c>
      <c r="N13" s="172">
        <v>0</v>
      </c>
      <c r="O13" s="172">
        <f t="shared" si="0"/>
        <v>4</v>
      </c>
      <c r="P13" s="161" t="str">
        <f>K13</f>
        <v>RESEQUEDAD EN LA PIEL</v>
      </c>
      <c r="Q13" s="161">
        <v>8</v>
      </c>
      <c r="R13" s="161" t="s">
        <v>33</v>
      </c>
      <c r="S13" s="161" t="s">
        <v>33</v>
      </c>
      <c r="T13" s="161" t="s">
        <v>89</v>
      </c>
      <c r="U13" s="162">
        <v>2</v>
      </c>
      <c r="V13" s="162">
        <v>4</v>
      </c>
      <c r="W13" s="162">
        <f>V13*U13</f>
        <v>8</v>
      </c>
      <c r="X13" s="163" t="str">
        <f>+IF(AND(U13*V13&gt;=24,U13*V13&lt;=40),"MA",IF(AND(U13*V13&gt;=10,U13*V13&lt;=20),"A",IF(AND(U13*V13&gt;=6,U13*V13&lt;=8),"M",IF(AND(U13*V13&gt;=0,U13*V13&lt;=4),"B",""))))</f>
        <v>M</v>
      </c>
      <c r="Y13" s="166" t="str">
        <f t="shared" si="3"/>
        <v>Situación deficiente con exposición esporádica, o bien situación mejorable con exposición continuada o frecuente. Es posible que suceda el daño alguna vez.</v>
      </c>
      <c r="Z13" s="162">
        <v>10</v>
      </c>
      <c r="AA13" s="162">
        <f>W13*Z13</f>
        <v>80</v>
      </c>
      <c r="AB13" s="165" t="str">
        <f t="shared" si="5"/>
        <v>III</v>
      </c>
      <c r="AC13" s="166" t="str">
        <f t="shared" si="6"/>
        <v>Mejorar si es posible. Sería conveniente justificar la intervención y su rentabilidad.</v>
      </c>
      <c r="AD13" s="166" t="str">
        <f t="shared" si="7"/>
        <v>Aceptable</v>
      </c>
      <c r="AE13" s="166" t="s">
        <v>621</v>
      </c>
      <c r="AF13" s="161" t="s">
        <v>34</v>
      </c>
      <c r="AG13" s="161" t="s">
        <v>34</v>
      </c>
      <c r="AH13" s="161" t="s">
        <v>34</v>
      </c>
      <c r="AI13" s="226" t="s">
        <v>297</v>
      </c>
      <c r="AJ13" s="161" t="s">
        <v>200</v>
      </c>
      <c r="AK13" s="161" t="s">
        <v>286</v>
      </c>
    </row>
    <row r="14" spans="2:37" s="2" customFormat="1" ht="105.75" customHeight="1" x14ac:dyDescent="0.35">
      <c r="B14" s="264"/>
      <c r="C14" s="264"/>
      <c r="D14" s="264"/>
      <c r="E14" s="270"/>
      <c r="F14" s="270"/>
      <c r="G14" s="103" t="s">
        <v>42</v>
      </c>
      <c r="H14" s="307" t="s">
        <v>44</v>
      </c>
      <c r="I14" s="158" t="s">
        <v>333</v>
      </c>
      <c r="J14" s="158" t="s">
        <v>334</v>
      </c>
      <c r="K14" s="158" t="s">
        <v>335</v>
      </c>
      <c r="L14" s="172">
        <v>0</v>
      </c>
      <c r="M14" s="161">
        <v>4</v>
      </c>
      <c r="N14" s="172">
        <v>0</v>
      </c>
      <c r="O14" s="172">
        <f t="shared" ref="O14" si="8">SUM(L14:N14)</f>
        <v>4</v>
      </c>
      <c r="P14" s="158" t="s">
        <v>336</v>
      </c>
      <c r="Q14" s="161">
        <v>8</v>
      </c>
      <c r="R14" s="158" t="s">
        <v>339</v>
      </c>
      <c r="S14" s="158" t="s">
        <v>641</v>
      </c>
      <c r="T14" s="158" t="s">
        <v>444</v>
      </c>
      <c r="U14" s="162">
        <v>2</v>
      </c>
      <c r="V14" s="162">
        <v>4</v>
      </c>
      <c r="W14" s="162">
        <f>V14*U14</f>
        <v>8</v>
      </c>
      <c r="X14" s="163" t="str">
        <f>+IF(AND(U14*V14&gt;=24,U14*V14&lt;=40),"MA",IF(AND(U14*V14&gt;=10,U14*V14&lt;=20),"A",IF(AND(U14*V14&gt;=6,U14*V14&lt;=8),"M",IF(AND(U14*V14&gt;=0,U14*V14&lt;=4),"B",""))))</f>
        <v>M</v>
      </c>
      <c r="Y14" s="166" t="str">
        <f t="shared" ref="Y14:Y15" si="9">+IF(X14="MA","Situación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162">
        <v>10</v>
      </c>
      <c r="AA14" s="162">
        <f>W14*Z14</f>
        <v>80</v>
      </c>
      <c r="AB14" s="165" t="str">
        <f t="shared" ref="AB14:AB15" si="10">+IF(AND(U14*V14*Z14&gt;=600,U14*V14*Z14&lt;=4000),"I",IF(AND(U14*V14*Z14&gt;=150,U14*V14*Z14&lt;=500),"II",IF(AND(U14*V14*Z14&gt;=40,U14*V14*Z14&lt;=120),"III",IF(AND(U14*V14*Z14&gt;=0,U14*V14*Z14&lt;=20),"IV",""))))</f>
        <v>III</v>
      </c>
      <c r="AC14" s="166" t="str">
        <f t="shared" ref="AC14:AC15" si="11">+IF(AB14="I","Situación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66" t="str">
        <f t="shared" ref="AD14:AD15" si="12">+IF(AB14="I","No aceptable",IF(AB14="II","No aceptable o aceptable con control específico",IF(AB14="III","Aceptable",IF(AB14="IV","Aceptable",""))))</f>
        <v>Aceptable</v>
      </c>
      <c r="AE14" s="166" t="s">
        <v>342</v>
      </c>
      <c r="AF14" s="158" t="s">
        <v>34</v>
      </c>
      <c r="AG14" s="158" t="s">
        <v>34</v>
      </c>
      <c r="AH14" s="158" t="s">
        <v>34</v>
      </c>
      <c r="AI14" s="158" t="s">
        <v>341</v>
      </c>
      <c r="AJ14" s="158" t="s">
        <v>34</v>
      </c>
      <c r="AK14" s="161" t="s">
        <v>271</v>
      </c>
    </row>
    <row r="15" spans="2:37" s="110" customFormat="1" ht="105.75" customHeight="1" x14ac:dyDescent="0.35">
      <c r="B15" s="264"/>
      <c r="C15" s="264"/>
      <c r="D15" s="264"/>
      <c r="E15" s="270"/>
      <c r="F15" s="270"/>
      <c r="G15" s="143"/>
      <c r="H15" s="307"/>
      <c r="I15" s="158" t="s">
        <v>612</v>
      </c>
      <c r="J15" s="158" t="s">
        <v>613</v>
      </c>
      <c r="K15" s="158" t="s">
        <v>614</v>
      </c>
      <c r="L15" s="172">
        <v>0</v>
      </c>
      <c r="M15" s="161">
        <v>4</v>
      </c>
      <c r="N15" s="172">
        <v>0</v>
      </c>
      <c r="O15" s="172">
        <f t="shared" ref="O15" si="13">SUM(L15:N15)</f>
        <v>4</v>
      </c>
      <c r="P15" s="158" t="s">
        <v>615</v>
      </c>
      <c r="Q15" s="161">
        <v>8</v>
      </c>
      <c r="R15" s="158" t="s">
        <v>331</v>
      </c>
      <c r="S15" s="158" t="s">
        <v>616</v>
      </c>
      <c r="T15" s="158" t="s">
        <v>617</v>
      </c>
      <c r="U15" s="162">
        <v>2</v>
      </c>
      <c r="V15" s="162">
        <v>1</v>
      </c>
      <c r="W15" s="162">
        <f t="shared" ref="W15" si="14">V15*U15</f>
        <v>2</v>
      </c>
      <c r="X15" s="163" t="str">
        <f t="shared" ref="X15" si="15">+IF(AND(U15*V15&gt;=24,U15*V15&lt;=40),"MA",IF(AND(U15*V15&gt;=10,U15*V15&lt;=20),"A",IF(AND(U15*V15&gt;=6,U15*V15&lt;=8),"M",IF(AND(U15*V15&gt;=0,U15*V15&lt;=4),"B",""))))</f>
        <v>B</v>
      </c>
      <c r="Y15" s="166" t="str">
        <f t="shared" si="9"/>
        <v>Situación mejorable con exposición ocasional o esporádica, o situación sin anomalía destacable con cualquier nivel de exposición. No es esperable que se materialice el riesgo, aunque puede ser concebible.</v>
      </c>
      <c r="Z15" s="162">
        <v>10</v>
      </c>
      <c r="AA15" s="162">
        <f t="shared" ref="AA15" si="16">W15*Z15</f>
        <v>20</v>
      </c>
      <c r="AB15" s="165" t="str">
        <f t="shared" si="10"/>
        <v>IV</v>
      </c>
      <c r="AC15" s="166" t="str">
        <f t="shared" si="11"/>
        <v>Mantener las medidas de control existentes, pero se deberían considerar soluciones o mejoras y se deben hacer comprobaciones periódicas para asegurar que el riesgo aún es tolerable.</v>
      </c>
      <c r="AD15" s="166" t="str">
        <f t="shared" si="12"/>
        <v>Aceptable</v>
      </c>
      <c r="AE15" s="158" t="s">
        <v>351</v>
      </c>
      <c r="AF15" s="158" t="s">
        <v>34</v>
      </c>
      <c r="AG15" s="158" t="s">
        <v>34</v>
      </c>
      <c r="AH15" s="158" t="s">
        <v>34</v>
      </c>
      <c r="AI15" s="158" t="s">
        <v>338</v>
      </c>
      <c r="AJ15" s="158" t="s">
        <v>34</v>
      </c>
      <c r="AK15" s="161" t="s">
        <v>618</v>
      </c>
    </row>
    <row r="16" spans="2:37" s="2" customFormat="1" ht="105.75" customHeight="1" x14ac:dyDescent="0.35">
      <c r="B16" s="264"/>
      <c r="C16" s="264"/>
      <c r="D16" s="264"/>
      <c r="E16" s="270"/>
      <c r="F16" s="270"/>
      <c r="G16" s="33" t="s">
        <v>33</v>
      </c>
      <c r="H16" s="307"/>
      <c r="I16" s="158" t="s">
        <v>60</v>
      </c>
      <c r="J16" s="158" t="s">
        <v>345</v>
      </c>
      <c r="K16" s="158" t="s">
        <v>327</v>
      </c>
      <c r="L16" s="172">
        <v>0</v>
      </c>
      <c r="M16" s="161">
        <v>4</v>
      </c>
      <c r="N16" s="172">
        <v>0</v>
      </c>
      <c r="O16" s="172">
        <f t="shared" si="0"/>
        <v>4</v>
      </c>
      <c r="P16" s="158" t="s">
        <v>343</v>
      </c>
      <c r="Q16" s="158">
        <v>8</v>
      </c>
      <c r="R16" s="158" t="s">
        <v>331</v>
      </c>
      <c r="S16" s="158" t="s">
        <v>329</v>
      </c>
      <c r="T16" s="158" t="s">
        <v>443</v>
      </c>
      <c r="U16" s="162">
        <v>2</v>
      </c>
      <c r="V16" s="162">
        <v>4</v>
      </c>
      <c r="W16" s="162">
        <f t="shared" si="1"/>
        <v>8</v>
      </c>
      <c r="X16" s="163" t="str">
        <f t="shared" si="2"/>
        <v>M</v>
      </c>
      <c r="Y16" s="166" t="str">
        <f t="shared" si="3"/>
        <v>Situación deficiente con exposición esporádica, o bien situación mejorable con exposición continuada o frecuente. Es posible que suceda el daño alguna vez.</v>
      </c>
      <c r="Z16" s="162">
        <v>10</v>
      </c>
      <c r="AA16" s="162">
        <f t="shared" si="4"/>
        <v>80</v>
      </c>
      <c r="AB16" s="165" t="str">
        <f t="shared" si="5"/>
        <v>III</v>
      </c>
      <c r="AC16" s="166" t="str">
        <f t="shared" si="6"/>
        <v>Mejorar si es posible. Sería conveniente justificar la intervención y su rentabilidad.</v>
      </c>
      <c r="AD16" s="166" t="str">
        <f t="shared" si="7"/>
        <v>Aceptable</v>
      </c>
      <c r="AE16" s="158" t="s">
        <v>351</v>
      </c>
      <c r="AF16" s="158" t="s">
        <v>34</v>
      </c>
      <c r="AG16" s="158" t="s">
        <v>34</v>
      </c>
      <c r="AH16" s="158" t="s">
        <v>34</v>
      </c>
      <c r="AI16" s="158" t="s">
        <v>344</v>
      </c>
      <c r="AJ16" s="158" t="s">
        <v>34</v>
      </c>
      <c r="AK16" s="161" t="s">
        <v>286</v>
      </c>
    </row>
    <row r="17" spans="2:37" s="2" customFormat="1" ht="105.75" customHeight="1" x14ac:dyDescent="0.35">
      <c r="B17" s="264"/>
      <c r="C17" s="264"/>
      <c r="D17" s="264"/>
      <c r="E17" s="270"/>
      <c r="F17" s="270"/>
      <c r="G17" s="100" t="s">
        <v>42</v>
      </c>
      <c r="H17" s="168" t="s">
        <v>306</v>
      </c>
      <c r="I17" s="168" t="s">
        <v>522</v>
      </c>
      <c r="J17" s="168" t="s">
        <v>509</v>
      </c>
      <c r="K17" s="168" t="s">
        <v>510</v>
      </c>
      <c r="L17" s="222">
        <v>1</v>
      </c>
      <c r="M17" s="158">
        <v>0</v>
      </c>
      <c r="N17" s="223">
        <v>0</v>
      </c>
      <c r="O17" s="223">
        <v>1</v>
      </c>
      <c r="P17" s="168" t="s">
        <v>511</v>
      </c>
      <c r="Q17" s="158">
        <v>8</v>
      </c>
      <c r="R17" s="168" t="s">
        <v>512</v>
      </c>
      <c r="S17" s="168" t="s">
        <v>513</v>
      </c>
      <c r="T17" s="168" t="s">
        <v>514</v>
      </c>
      <c r="U17" s="162">
        <v>2</v>
      </c>
      <c r="V17" s="162">
        <v>3</v>
      </c>
      <c r="W17" s="162">
        <f t="shared" si="1"/>
        <v>6</v>
      </c>
      <c r="X17" s="163" t="str">
        <f t="shared" si="2"/>
        <v>M</v>
      </c>
      <c r="Y17" s="166" t="str">
        <f t="shared" si="3"/>
        <v>Situación deficiente con exposición esporádica, o bien situación mejorable con exposición continuada o frecuente. Es posible que suceda el daño alguna vez.</v>
      </c>
      <c r="Z17" s="162">
        <v>25</v>
      </c>
      <c r="AA17" s="162">
        <f t="shared" si="4"/>
        <v>150</v>
      </c>
      <c r="AB17" s="165" t="str">
        <f t="shared" si="5"/>
        <v>II</v>
      </c>
      <c r="AC17" s="166" t="str">
        <f t="shared" si="6"/>
        <v>Corregir y adoptar medidas de control de inmediato. Sin embargo suspenda actividades si el nivel de riesgo está por encima o igual de 360.</v>
      </c>
      <c r="AD17" s="166" t="str">
        <f t="shared" si="7"/>
        <v>No aceptable o aceptable con control específico</v>
      </c>
      <c r="AE17" s="166" t="s">
        <v>655</v>
      </c>
      <c r="AF17" s="158" t="s">
        <v>34</v>
      </c>
      <c r="AG17" s="158" t="s">
        <v>34</v>
      </c>
      <c r="AH17" s="162" t="s">
        <v>507</v>
      </c>
      <c r="AI17" s="162" t="s">
        <v>508</v>
      </c>
      <c r="AJ17" s="158" t="s">
        <v>506</v>
      </c>
      <c r="AK17" s="158" t="s">
        <v>271</v>
      </c>
    </row>
    <row r="18" spans="2:37" s="110" customFormat="1" ht="105.75" customHeight="1" x14ac:dyDescent="0.35">
      <c r="B18" s="264"/>
      <c r="C18" s="264"/>
      <c r="D18" s="264"/>
      <c r="E18" s="270"/>
      <c r="F18" s="270"/>
      <c r="G18" s="137"/>
      <c r="H18" s="307"/>
      <c r="I18" s="168" t="s">
        <v>531</v>
      </c>
      <c r="J18" s="168" t="s">
        <v>532</v>
      </c>
      <c r="K18" s="168" t="s">
        <v>533</v>
      </c>
      <c r="L18" s="172">
        <v>0</v>
      </c>
      <c r="M18" s="161">
        <v>4</v>
      </c>
      <c r="N18" s="172">
        <v>0</v>
      </c>
      <c r="O18" s="172">
        <f t="shared" ref="O18" si="17">SUM(L18:N18)</f>
        <v>4</v>
      </c>
      <c r="P18" s="173" t="s">
        <v>534</v>
      </c>
      <c r="Q18" s="161">
        <v>8</v>
      </c>
      <c r="R18" s="173" t="s">
        <v>535</v>
      </c>
      <c r="S18" s="173" t="s">
        <v>536</v>
      </c>
      <c r="T18" s="173" t="s">
        <v>537</v>
      </c>
      <c r="U18" s="162">
        <v>2</v>
      </c>
      <c r="V18" s="162">
        <v>2</v>
      </c>
      <c r="W18" s="162">
        <f t="shared" ref="W18" si="18">V18*U18</f>
        <v>4</v>
      </c>
      <c r="X18" s="163" t="str">
        <f t="shared" ref="X18" si="19">+IF(AND(U18*V18&gt;=24,U18*V18&lt;=40),"MA",IF(AND(U18*V18&gt;=10,U18*V18&lt;=20),"A",IF(AND(U18*V18&gt;=6,U18*V18&lt;=8),"M",IF(AND(U18*V18&gt;=0,U18*V18&lt;=4),"B",""))))</f>
        <v>B</v>
      </c>
      <c r="Y18" s="166" t="str">
        <f t="shared" ref="Y18" si="20">+IF(X18="MA","Situación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162">
        <v>25</v>
      </c>
      <c r="AA18" s="162">
        <f t="shared" ref="AA18" si="21">W18*Z18</f>
        <v>100</v>
      </c>
      <c r="AB18" s="165" t="str">
        <f t="shared" ref="AB18" si="22">+IF(AND(U18*V18*Z18&gt;=600,U18*V18*Z18&lt;=4000),"I",IF(AND(U18*V18*Z18&gt;=150,U18*V18*Z18&lt;=500),"II",IF(AND(U18*V18*Z18&gt;=40,U18*V18*Z18&lt;=120),"III",IF(AND(U18*V18*Z18&gt;=0,U18*V18*Z18&lt;=20),"IV",""))))</f>
        <v>III</v>
      </c>
      <c r="AC18" s="166" t="str">
        <f t="shared" ref="AC18" si="23">+IF(AB18="I","Situación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166" t="str">
        <f t="shared" ref="AD18" si="24">+IF(AB18="I","No aceptable",IF(AB18="II","No aceptable o aceptable con control específico",IF(AB18="III","Aceptable",IF(AB18="IV","Aceptable",""))))</f>
        <v>Aceptable</v>
      </c>
      <c r="AE18" s="158" t="s">
        <v>545</v>
      </c>
      <c r="AF18" s="158" t="s">
        <v>34</v>
      </c>
      <c r="AG18" s="158" t="s">
        <v>34</v>
      </c>
      <c r="AH18" s="158" t="s">
        <v>34</v>
      </c>
      <c r="AI18" s="168" t="s">
        <v>552</v>
      </c>
      <c r="AJ18" s="161" t="s">
        <v>34</v>
      </c>
      <c r="AK18" s="161" t="s">
        <v>553</v>
      </c>
    </row>
    <row r="19" spans="2:37" s="2" customFormat="1" ht="105.75" customHeight="1" x14ac:dyDescent="0.35">
      <c r="B19" s="264"/>
      <c r="C19" s="264"/>
      <c r="D19" s="264"/>
      <c r="E19" s="270"/>
      <c r="F19" s="270"/>
      <c r="G19" s="33" t="s">
        <v>33</v>
      </c>
      <c r="H19" s="307"/>
      <c r="I19" s="168" t="s">
        <v>546</v>
      </c>
      <c r="J19" s="168" t="s">
        <v>548</v>
      </c>
      <c r="K19" s="168" t="s">
        <v>547</v>
      </c>
      <c r="L19" s="172">
        <v>0</v>
      </c>
      <c r="M19" s="161">
        <v>4</v>
      </c>
      <c r="N19" s="172">
        <v>0</v>
      </c>
      <c r="O19" s="172">
        <f t="shared" si="0"/>
        <v>4</v>
      </c>
      <c r="P19" s="168" t="s">
        <v>534</v>
      </c>
      <c r="Q19" s="161">
        <v>8</v>
      </c>
      <c r="R19" s="168" t="s">
        <v>549</v>
      </c>
      <c r="S19" s="168" t="s">
        <v>550</v>
      </c>
      <c r="T19" s="168" t="s">
        <v>551</v>
      </c>
      <c r="U19" s="162">
        <v>2</v>
      </c>
      <c r="V19" s="162">
        <v>2</v>
      </c>
      <c r="W19" s="162">
        <f t="shared" si="1"/>
        <v>4</v>
      </c>
      <c r="X19" s="163" t="str">
        <f t="shared" si="2"/>
        <v>B</v>
      </c>
      <c r="Y19" s="166" t="str">
        <f t="shared" si="3"/>
        <v>Situación mejorable con exposición ocasional o esporádica, o situación sin anomalía destacable con cualquier nivel de exposición. No es esperable que se materialice el riesgo, aunque puede ser concebible.</v>
      </c>
      <c r="Z19" s="162">
        <v>25</v>
      </c>
      <c r="AA19" s="162">
        <f t="shared" si="4"/>
        <v>100</v>
      </c>
      <c r="AB19" s="165" t="str">
        <f t="shared" si="5"/>
        <v>III</v>
      </c>
      <c r="AC19" s="166" t="str">
        <f t="shared" si="6"/>
        <v>Mejorar si es posible. Sería conveniente justificar la intervención y su rentabilidad.</v>
      </c>
      <c r="AD19" s="166" t="str">
        <f t="shared" si="7"/>
        <v>Aceptable</v>
      </c>
      <c r="AE19" s="158" t="s">
        <v>545</v>
      </c>
      <c r="AF19" s="158" t="s">
        <v>34</v>
      </c>
      <c r="AG19" s="158" t="s">
        <v>34</v>
      </c>
      <c r="AH19" s="158" t="s">
        <v>34</v>
      </c>
      <c r="AI19" s="168" t="s">
        <v>552</v>
      </c>
      <c r="AJ19" s="161" t="s">
        <v>34</v>
      </c>
      <c r="AK19" s="161" t="s">
        <v>553</v>
      </c>
    </row>
    <row r="20" spans="2:37" s="2" customFormat="1" ht="105.75" customHeight="1" x14ac:dyDescent="0.35">
      <c r="B20" s="264"/>
      <c r="C20" s="264"/>
      <c r="D20" s="264"/>
      <c r="E20" s="270"/>
      <c r="F20" s="270"/>
      <c r="G20" s="33" t="s">
        <v>42</v>
      </c>
      <c r="H20" s="307" t="s">
        <v>45</v>
      </c>
      <c r="I20" s="168" t="s">
        <v>65</v>
      </c>
      <c r="J20" s="168" t="s">
        <v>418</v>
      </c>
      <c r="K20" s="168" t="s">
        <v>66</v>
      </c>
      <c r="L20" s="172">
        <v>0</v>
      </c>
      <c r="M20" s="161">
        <v>4</v>
      </c>
      <c r="N20" s="172">
        <v>0</v>
      </c>
      <c r="O20" s="172">
        <f t="shared" si="0"/>
        <v>4</v>
      </c>
      <c r="P20" s="168" t="s">
        <v>412</v>
      </c>
      <c r="Q20" s="161">
        <v>8</v>
      </c>
      <c r="R20" s="158" t="s">
        <v>202</v>
      </c>
      <c r="S20" s="168" t="s">
        <v>413</v>
      </c>
      <c r="T20" s="158" t="s">
        <v>449</v>
      </c>
      <c r="U20" s="162">
        <v>2</v>
      </c>
      <c r="V20" s="162">
        <v>4</v>
      </c>
      <c r="W20" s="162">
        <f t="shared" si="1"/>
        <v>8</v>
      </c>
      <c r="X20" s="163" t="str">
        <f t="shared" si="2"/>
        <v>M</v>
      </c>
      <c r="Y20" s="166" t="str">
        <f t="shared" si="3"/>
        <v>Situación deficiente con exposición esporádica, o bien situación mejorable con exposición continuada o frecuente. Es posible que suceda el daño alguna vez.</v>
      </c>
      <c r="Z20" s="162">
        <v>10</v>
      </c>
      <c r="AA20" s="162">
        <f t="shared" si="4"/>
        <v>80</v>
      </c>
      <c r="AB20" s="165" t="str">
        <f t="shared" si="5"/>
        <v>III</v>
      </c>
      <c r="AC20" s="166" t="str">
        <f t="shared" si="6"/>
        <v>Mejorar si es posible. Sería conveniente justificar la intervención y su rentabilidad.</v>
      </c>
      <c r="AD20" s="166" t="str">
        <f t="shared" si="7"/>
        <v>Aceptable</v>
      </c>
      <c r="AE20" s="166" t="s">
        <v>67</v>
      </c>
      <c r="AF20" s="161" t="s">
        <v>34</v>
      </c>
      <c r="AG20" s="161" t="s">
        <v>34</v>
      </c>
      <c r="AH20" s="168" t="s">
        <v>414</v>
      </c>
      <c r="AI20" s="168" t="s">
        <v>415</v>
      </c>
      <c r="AJ20" s="161" t="s">
        <v>34</v>
      </c>
      <c r="AK20" s="161" t="s">
        <v>35</v>
      </c>
    </row>
    <row r="21" spans="2:37" s="2" customFormat="1" ht="105.75" customHeight="1" x14ac:dyDescent="0.35">
      <c r="B21" s="264"/>
      <c r="C21" s="264"/>
      <c r="D21" s="264"/>
      <c r="E21" s="270"/>
      <c r="F21" s="270"/>
      <c r="G21" s="105" t="s">
        <v>42</v>
      </c>
      <c r="H21" s="307"/>
      <c r="I21" s="168" t="s">
        <v>99</v>
      </c>
      <c r="J21" s="168" t="s">
        <v>424</v>
      </c>
      <c r="K21" s="168" t="s">
        <v>400</v>
      </c>
      <c r="L21" s="172">
        <v>0</v>
      </c>
      <c r="M21" s="161">
        <v>4</v>
      </c>
      <c r="N21" s="172">
        <v>0</v>
      </c>
      <c r="O21" s="172">
        <f t="shared" ref="O21" si="25">SUM(L21:N21)</f>
        <v>4</v>
      </c>
      <c r="P21" s="168" t="s">
        <v>423</v>
      </c>
      <c r="Q21" s="161">
        <v>8</v>
      </c>
      <c r="R21" s="168" t="s">
        <v>202</v>
      </c>
      <c r="S21" s="158" t="s">
        <v>439</v>
      </c>
      <c r="T21" s="158" t="s">
        <v>446</v>
      </c>
      <c r="U21" s="162">
        <v>2</v>
      </c>
      <c r="V21" s="162">
        <v>4</v>
      </c>
      <c r="W21" s="162">
        <f t="shared" ref="W21" si="26">V21*U21</f>
        <v>8</v>
      </c>
      <c r="X21" s="163" t="str">
        <f t="shared" ref="X21" si="27">+IF(AND(U21*V21&gt;=24,U21*V21&lt;=40),"MA",IF(AND(U21*V21&gt;=10,U21*V21&lt;=20),"A",IF(AND(U21*V21&gt;=6,U21*V21&lt;=8),"M",IF(AND(U21*V21&gt;=0,U21*V21&lt;=4),"B",""))))</f>
        <v>M</v>
      </c>
      <c r="Y21" s="166" t="str">
        <f t="shared" ref="Y21" si="28">+IF(X21="MA","Situación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162">
        <v>10</v>
      </c>
      <c r="AA21" s="162">
        <f t="shared" ref="AA21" si="29">W21*Z21</f>
        <v>80</v>
      </c>
      <c r="AB21" s="165" t="str">
        <f t="shared" ref="AB21" si="30">+IF(AND(U21*V21*Z21&gt;=600,U21*V21*Z21&lt;=4000),"I",IF(AND(U21*V21*Z21&gt;=150,U21*V21*Z21&lt;=500),"II",IF(AND(U21*V21*Z21&gt;=40,U21*V21*Z21&lt;=120),"III",IF(AND(U21*V21*Z21&gt;=0,U21*V21*Z21&lt;=20),"IV",""))))</f>
        <v>III</v>
      </c>
      <c r="AC21" s="166" t="str">
        <f t="shared" ref="AC21" si="31">+IF(AB21="I","Situación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166" t="str">
        <f t="shared" ref="AD21" si="32">+IF(AB21="I","No aceptable",IF(AB21="II","No aceptable o aceptable con control específico",IF(AB21="III","Aceptable",IF(AB21="IV","Aceptable",""))))</f>
        <v>Aceptable</v>
      </c>
      <c r="AE21" s="166" t="s">
        <v>67</v>
      </c>
      <c r="AF21" s="161" t="s">
        <v>34</v>
      </c>
      <c r="AG21" s="161" t="s">
        <v>34</v>
      </c>
      <c r="AH21" s="168" t="s">
        <v>190</v>
      </c>
      <c r="AI21" s="168" t="s">
        <v>447</v>
      </c>
      <c r="AJ21" s="161" t="s">
        <v>34</v>
      </c>
      <c r="AK21" s="161" t="s">
        <v>35</v>
      </c>
    </row>
    <row r="22" spans="2:37" s="2" customFormat="1" ht="105.75" customHeight="1" x14ac:dyDescent="0.35">
      <c r="B22" s="264"/>
      <c r="C22" s="264"/>
      <c r="D22" s="264"/>
      <c r="E22" s="270"/>
      <c r="F22" s="270"/>
      <c r="G22" s="106"/>
      <c r="H22" s="307"/>
      <c r="I22" s="168" t="s">
        <v>274</v>
      </c>
      <c r="J22" s="168" t="s">
        <v>407</v>
      </c>
      <c r="K22" s="168" t="s">
        <v>405</v>
      </c>
      <c r="L22" s="172">
        <v>0</v>
      </c>
      <c r="M22" s="161">
        <v>4</v>
      </c>
      <c r="N22" s="172">
        <v>0</v>
      </c>
      <c r="O22" s="172">
        <f t="shared" ref="O22" si="33">SUM(L22:N22)</f>
        <v>4</v>
      </c>
      <c r="P22" s="168" t="s">
        <v>406</v>
      </c>
      <c r="Q22" s="161">
        <v>2</v>
      </c>
      <c r="R22" s="158" t="s">
        <v>202</v>
      </c>
      <c r="S22" s="168" t="s">
        <v>452</v>
      </c>
      <c r="T22" s="158" t="s">
        <v>454</v>
      </c>
      <c r="U22" s="162">
        <v>2</v>
      </c>
      <c r="V22" s="162">
        <v>4</v>
      </c>
      <c r="W22" s="162">
        <f t="shared" ref="W22" si="34">V22*U22</f>
        <v>8</v>
      </c>
      <c r="X22" s="163" t="str">
        <f t="shared" ref="X22" si="35">+IF(AND(U22*V22&gt;=24,U22*V22&lt;=40),"MA",IF(AND(U22*V22&gt;=10,U22*V22&lt;=20),"A",IF(AND(U22*V22&gt;=6,U22*V22&lt;=8),"M",IF(AND(U22*V22&gt;=0,U22*V22&lt;=4),"B",""))))</f>
        <v>M</v>
      </c>
      <c r="Y22" s="166" t="str">
        <f t="shared" ref="Y22" si="36">+IF(X22="MA","Situación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2" s="162">
        <v>10</v>
      </c>
      <c r="AA22" s="162">
        <f t="shared" ref="AA22" si="37">W22*Z22</f>
        <v>80</v>
      </c>
      <c r="AB22" s="165" t="str">
        <f t="shared" ref="AB22" si="38">+IF(AND(U22*V22*Z22&gt;=600,U22*V22*Z22&lt;=4000),"I",IF(AND(U22*V22*Z22&gt;=150,U22*V22*Z22&lt;=500),"II",IF(AND(U22*V22*Z22&gt;=40,U22*V22*Z22&lt;=120),"III",IF(AND(U22*V22*Z22&gt;=0,U22*V22*Z22&lt;=20),"IV",""))))</f>
        <v>III</v>
      </c>
      <c r="AC22" s="166" t="str">
        <f t="shared" ref="AC22" si="39">+IF(AB22="I","Situación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66" t="str">
        <f t="shared" ref="AD22" si="40">+IF(AB22="I","No aceptable",IF(AB22="II","No aceptable o aceptable con control específico",IF(AB22="III","Aceptable",IF(AB22="IV","Aceptable",""))))</f>
        <v>Aceptable</v>
      </c>
      <c r="AE22" s="158" t="s">
        <v>34</v>
      </c>
      <c r="AF22" s="158" t="s">
        <v>34</v>
      </c>
      <c r="AG22" s="158" t="s">
        <v>34</v>
      </c>
      <c r="AH22" s="168" t="s">
        <v>408</v>
      </c>
      <c r="AI22" s="168" t="s">
        <v>206</v>
      </c>
      <c r="AJ22" s="158" t="s">
        <v>34</v>
      </c>
      <c r="AK22" s="161" t="s">
        <v>35</v>
      </c>
    </row>
    <row r="23" spans="2:37" s="2" customFormat="1" ht="105.75" customHeight="1" x14ac:dyDescent="0.35">
      <c r="B23" s="264"/>
      <c r="C23" s="264"/>
      <c r="D23" s="264"/>
      <c r="E23" s="270"/>
      <c r="F23" s="270"/>
      <c r="G23" s="107"/>
      <c r="H23" s="307"/>
      <c r="I23" s="168" t="s">
        <v>430</v>
      </c>
      <c r="J23" s="168" t="s">
        <v>429</v>
      </c>
      <c r="K23" s="168" t="s">
        <v>428</v>
      </c>
      <c r="L23" s="172">
        <v>0</v>
      </c>
      <c r="M23" s="161">
        <v>4</v>
      </c>
      <c r="N23" s="172">
        <v>0</v>
      </c>
      <c r="O23" s="172">
        <f t="shared" ref="O23" si="41">SUM(L23:N23)</f>
        <v>4</v>
      </c>
      <c r="P23" s="168" t="s">
        <v>486</v>
      </c>
      <c r="Q23" s="161">
        <v>8</v>
      </c>
      <c r="R23" s="158" t="s">
        <v>487</v>
      </c>
      <c r="S23" s="168" t="s">
        <v>488</v>
      </c>
      <c r="T23" s="158" t="s">
        <v>445</v>
      </c>
      <c r="U23" s="162">
        <v>2</v>
      </c>
      <c r="V23" s="162">
        <v>4</v>
      </c>
      <c r="W23" s="162">
        <f t="shared" ref="W23" si="42">V23*U23</f>
        <v>8</v>
      </c>
      <c r="X23" s="163" t="str">
        <f t="shared" ref="X23" si="43">+IF(AND(U23*V23&gt;=24,U23*V23&lt;=40),"MA",IF(AND(U23*V23&gt;=10,U23*V23&lt;=20),"A",IF(AND(U23*V23&gt;=6,U23*V23&lt;=8),"M",IF(AND(U23*V23&gt;=0,U23*V23&lt;=4),"B",""))))</f>
        <v>M</v>
      </c>
      <c r="Y23" s="166" t="str">
        <f t="shared" ref="Y23" si="44">+IF(X23="MA","Situación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3" s="162">
        <v>25</v>
      </c>
      <c r="AA23" s="162">
        <f t="shared" ref="AA23" si="45">W23*Z23</f>
        <v>200</v>
      </c>
      <c r="AB23" s="165" t="str">
        <f t="shared" ref="AB23" si="46">+IF(AND(U23*V23*Z23&gt;=600,U23*V23*Z23&lt;=4000),"I",IF(AND(U23*V23*Z23&gt;=150,U23*V23*Z23&lt;=500),"II",IF(AND(U23*V23*Z23&gt;=40,U23*V23*Z23&lt;=120),"III",IF(AND(U23*V23*Z23&gt;=0,U23*V23*Z23&lt;=20),"IV",""))))</f>
        <v>II</v>
      </c>
      <c r="AC23" s="166" t="str">
        <f t="shared" ref="AC23" si="47">+IF(AB23="I","Situación crìtica. Suspender actividades hasta que el riesgo esté bajo control. Intervención urgente.",IF(AB23="II","Corregir y adoptar medidas de control de inmediato. Sin embargo suspenda actividades si el nivel de riesgo está por encima o igual de 360.",IF(AB23="III","Mejorar si es posible. Sería conveniente justificar la intervención y su rentabilidad.",IF(AB23="IV","Mantener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3" s="166" t="str">
        <f t="shared" ref="AD23" si="48">+IF(AB23="I","No aceptable",IF(AB23="II","No aceptable o aceptable con control específico",IF(AB23="III","Aceptable",IF(AB23="IV","Aceptable",""))))</f>
        <v>No aceptable o aceptable con control específico</v>
      </c>
      <c r="AE23" s="166" t="s">
        <v>640</v>
      </c>
      <c r="AF23" s="158" t="s">
        <v>34</v>
      </c>
      <c r="AG23" s="158" t="s">
        <v>34</v>
      </c>
      <c r="AH23" s="168" t="s">
        <v>490</v>
      </c>
      <c r="AI23" s="168" t="s">
        <v>489</v>
      </c>
      <c r="AJ23" s="158" t="s">
        <v>34</v>
      </c>
      <c r="AK23" s="161" t="s">
        <v>35</v>
      </c>
    </row>
    <row r="24" spans="2:37" s="110" customFormat="1" ht="105.75" customHeight="1" x14ac:dyDescent="0.35">
      <c r="B24" s="264"/>
      <c r="C24" s="264"/>
      <c r="D24" s="264"/>
      <c r="E24" s="270"/>
      <c r="F24" s="270"/>
      <c r="G24" s="123"/>
      <c r="H24" s="307"/>
      <c r="I24" s="168" t="s">
        <v>48</v>
      </c>
      <c r="J24" s="168" t="s">
        <v>409</v>
      </c>
      <c r="K24" s="168" t="s">
        <v>400</v>
      </c>
      <c r="L24" s="172">
        <v>0</v>
      </c>
      <c r="M24" s="161">
        <v>4</v>
      </c>
      <c r="N24" s="172">
        <v>0</v>
      </c>
      <c r="O24" s="172">
        <f t="shared" ref="O24" si="49">SUM(L24:N24)</f>
        <v>4</v>
      </c>
      <c r="P24" s="168" t="s">
        <v>417</v>
      </c>
      <c r="Q24" s="161">
        <v>1</v>
      </c>
      <c r="R24" s="168" t="s">
        <v>202</v>
      </c>
      <c r="S24" s="158" t="s">
        <v>440</v>
      </c>
      <c r="T24" s="168" t="s">
        <v>450</v>
      </c>
      <c r="U24" s="162">
        <v>2</v>
      </c>
      <c r="V24" s="162">
        <v>4</v>
      </c>
      <c r="W24" s="162">
        <f t="shared" ref="W24" si="50">V24*U24</f>
        <v>8</v>
      </c>
      <c r="X24" s="163" t="str">
        <f t="shared" ref="X24" si="51">+IF(AND(U24*V24&gt;=24,U24*V24&lt;=40),"MA",IF(AND(U24*V24&gt;=10,U24*V24&lt;=20),"A",IF(AND(U24*V24&gt;=6,U24*V24&lt;=8),"M",IF(AND(U24*V24&gt;=0,U24*V24&lt;=4),"B",""))))</f>
        <v>M</v>
      </c>
      <c r="Y24" s="166" t="str">
        <f t="shared" ref="Y24" si="52">+IF(X24="MA","Situación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4" s="162">
        <v>10</v>
      </c>
      <c r="AA24" s="162">
        <f t="shared" ref="AA24" si="53">W24*Z24</f>
        <v>80</v>
      </c>
      <c r="AB24" s="165" t="str">
        <f t="shared" ref="AB24" si="54">+IF(AND(U24*V24*Z24&gt;=600,U24*V24*Z24&lt;=4000),"I",IF(AND(U24*V24*Z24&gt;=150,U24*V24*Z24&lt;=500),"II",IF(AND(U24*V24*Z24&gt;=40,U24*V24*Z24&lt;=120),"III",IF(AND(U24*V24*Z24&gt;=0,U24*V24*Z24&lt;=20),"IV",""))))</f>
        <v>III</v>
      </c>
      <c r="AC24" s="166" t="str">
        <f t="shared" ref="AC24" si="55">+IF(AB24="I","Situación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4" s="166" t="str">
        <f t="shared" ref="AD24" si="56">+IF(AB24="I","No aceptable",IF(AB24="II","No aceptable o aceptable con control específico",IF(AB24="III","Aceptable",IF(AB24="IV","Aceptable",""))))</f>
        <v>Aceptable</v>
      </c>
      <c r="AE24" s="166" t="s">
        <v>620</v>
      </c>
      <c r="AF24" s="158" t="s">
        <v>34</v>
      </c>
      <c r="AG24" s="158" t="s">
        <v>34</v>
      </c>
      <c r="AH24" s="168" t="s">
        <v>69</v>
      </c>
      <c r="AI24" s="168" t="s">
        <v>411</v>
      </c>
      <c r="AJ24" s="158" t="s">
        <v>34</v>
      </c>
      <c r="AK24" s="161" t="s">
        <v>35</v>
      </c>
    </row>
    <row r="25" spans="2:37" s="2" customFormat="1" ht="105.75" customHeight="1" x14ac:dyDescent="0.35">
      <c r="B25" s="264"/>
      <c r="C25" s="264"/>
      <c r="D25" s="264"/>
      <c r="E25" s="270"/>
      <c r="F25" s="270"/>
      <c r="G25" s="33" t="s">
        <v>33</v>
      </c>
      <c r="H25" s="307"/>
      <c r="I25" s="168" t="s">
        <v>65</v>
      </c>
      <c r="J25" s="168" t="s">
        <v>416</v>
      </c>
      <c r="K25" s="168" t="s">
        <v>400</v>
      </c>
      <c r="L25" s="172">
        <v>0</v>
      </c>
      <c r="M25" s="161">
        <v>4</v>
      </c>
      <c r="N25" s="172">
        <v>0</v>
      </c>
      <c r="O25" s="172">
        <f t="shared" si="0"/>
        <v>4</v>
      </c>
      <c r="P25" s="168" t="s">
        <v>417</v>
      </c>
      <c r="Q25" s="161">
        <v>1</v>
      </c>
      <c r="R25" s="168" t="s">
        <v>419</v>
      </c>
      <c r="S25" s="168" t="s">
        <v>642</v>
      </c>
      <c r="T25" s="158" t="s">
        <v>445</v>
      </c>
      <c r="U25" s="162">
        <v>2</v>
      </c>
      <c r="V25" s="162">
        <v>2</v>
      </c>
      <c r="W25" s="162">
        <f t="shared" si="1"/>
        <v>4</v>
      </c>
      <c r="X25" s="163" t="str">
        <f t="shared" si="2"/>
        <v>B</v>
      </c>
      <c r="Y25" s="166" t="str">
        <f t="shared" si="3"/>
        <v>Situación mejorable con exposición ocasional o esporádica, o situación sin anomalía destacable con cualquier nivel de exposición. No es esperable que se materialice el riesgo, aunque puede ser concebible.</v>
      </c>
      <c r="Z25" s="162">
        <v>25</v>
      </c>
      <c r="AA25" s="162">
        <f t="shared" si="4"/>
        <v>100</v>
      </c>
      <c r="AB25" s="165" t="str">
        <f t="shared" si="5"/>
        <v>III</v>
      </c>
      <c r="AC25" s="166" t="str">
        <f t="shared" si="6"/>
        <v>Mejorar si es posible. Sería conveniente justificar la intervención y su rentabilidad.</v>
      </c>
      <c r="AD25" s="166" t="str">
        <f t="shared" si="7"/>
        <v>Aceptable</v>
      </c>
      <c r="AE25" s="166" t="s">
        <v>128</v>
      </c>
      <c r="AF25" s="166" t="s">
        <v>34</v>
      </c>
      <c r="AG25" s="166" t="s">
        <v>202</v>
      </c>
      <c r="AH25" s="168" t="s">
        <v>420</v>
      </c>
      <c r="AI25" s="168" t="s">
        <v>421</v>
      </c>
      <c r="AJ25" s="161" t="s">
        <v>34</v>
      </c>
      <c r="AK25" s="161" t="s">
        <v>35</v>
      </c>
    </row>
    <row r="26" spans="2:37" s="2" customFormat="1" ht="105.75" customHeight="1" x14ac:dyDescent="0.35">
      <c r="B26" s="265"/>
      <c r="C26" s="265"/>
      <c r="D26" s="265"/>
      <c r="E26" s="271"/>
      <c r="F26" s="271"/>
      <c r="G26" s="33" t="s">
        <v>33</v>
      </c>
      <c r="H26" s="168" t="s">
        <v>72</v>
      </c>
      <c r="I26" s="168" t="s">
        <v>398</v>
      </c>
      <c r="J26" s="168" t="s">
        <v>399</v>
      </c>
      <c r="K26" s="168" t="s">
        <v>400</v>
      </c>
      <c r="L26" s="172">
        <v>0</v>
      </c>
      <c r="M26" s="161">
        <v>4</v>
      </c>
      <c r="N26" s="172">
        <v>0</v>
      </c>
      <c r="O26" s="172">
        <f t="shared" si="0"/>
        <v>4</v>
      </c>
      <c r="P26" s="168" t="s">
        <v>401</v>
      </c>
      <c r="Q26" s="161">
        <v>8</v>
      </c>
      <c r="R26" s="168" t="s">
        <v>402</v>
      </c>
      <c r="S26" s="168" t="s">
        <v>403</v>
      </c>
      <c r="T26" s="158" t="s">
        <v>469</v>
      </c>
      <c r="U26" s="162">
        <v>2</v>
      </c>
      <c r="V26" s="162">
        <v>4</v>
      </c>
      <c r="W26" s="162">
        <f t="shared" si="1"/>
        <v>8</v>
      </c>
      <c r="X26" s="163" t="str">
        <f t="shared" si="2"/>
        <v>M</v>
      </c>
      <c r="Y26" s="166" t="str">
        <f t="shared" si="3"/>
        <v>Situación deficiente con exposición esporádica, o bien situación mejorable con exposición continuada o frecuente. Es posible que suceda el daño alguna vez.</v>
      </c>
      <c r="Z26" s="162">
        <v>10</v>
      </c>
      <c r="AA26" s="162">
        <f t="shared" si="4"/>
        <v>80</v>
      </c>
      <c r="AB26" s="165" t="str">
        <f t="shared" si="5"/>
        <v>III</v>
      </c>
      <c r="AC26" s="166" t="str">
        <f t="shared" si="6"/>
        <v>Mejorar si es posible. Sería conveniente justificar la intervención y su rentabilidad.</v>
      </c>
      <c r="AD26" s="166" t="str">
        <f t="shared" si="7"/>
        <v>Aceptable</v>
      </c>
      <c r="AE26" s="166" t="s">
        <v>623</v>
      </c>
      <c r="AF26" s="161" t="s">
        <v>34</v>
      </c>
      <c r="AG26" s="161" t="s">
        <v>34</v>
      </c>
      <c r="AH26" s="168" t="s">
        <v>73</v>
      </c>
      <c r="AI26" s="168" t="s">
        <v>404</v>
      </c>
      <c r="AJ26" s="161" t="s">
        <v>34</v>
      </c>
      <c r="AK26" s="161" t="s">
        <v>624</v>
      </c>
    </row>
    <row r="27" spans="2:37" ht="105.75" customHeight="1" x14ac:dyDescent="0.3">
      <c r="E27" s="3"/>
      <c r="H27" s="3"/>
      <c r="AF27" s="3"/>
      <c r="AG27" s="3"/>
      <c r="AH27" s="3"/>
      <c r="AI27" s="86"/>
      <c r="AJ27" s="3"/>
    </row>
    <row r="28" spans="2:37" ht="105.75" customHeight="1" x14ac:dyDescent="0.3">
      <c r="E28" s="3"/>
      <c r="H28" s="3"/>
      <c r="AF28" s="3"/>
      <c r="AG28" s="3"/>
      <c r="AH28" s="3"/>
      <c r="AI28" s="86"/>
      <c r="AJ28" s="3"/>
    </row>
    <row r="29" spans="2:37" ht="105.75" customHeight="1" x14ac:dyDescent="0.3">
      <c r="E29" s="3"/>
      <c r="H29" s="3"/>
      <c r="AF29" s="3"/>
      <c r="AG29" s="3"/>
      <c r="AH29" s="3"/>
      <c r="AJ29" s="3"/>
    </row>
  </sheetData>
  <autoFilter ref="B10:AK26" xr:uid="{00000000-0009-0000-0000-000021000000}"/>
  <mergeCells count="45">
    <mergeCell ref="B9:B10"/>
    <mergeCell ref="C9:C10"/>
    <mergeCell ref="B5:T5"/>
    <mergeCell ref="D9:D10"/>
    <mergeCell ref="E9:E10"/>
    <mergeCell ref="F9:F10"/>
    <mergeCell ref="G9:G10"/>
    <mergeCell ref="Q9:Q10"/>
    <mergeCell ref="U5:AK5"/>
    <mergeCell ref="B7:T8"/>
    <mergeCell ref="U7:AC8"/>
    <mergeCell ref="AD7:AD8"/>
    <mergeCell ref="AE7:AK7"/>
    <mergeCell ref="AE8:AK8"/>
    <mergeCell ref="AI9:AI10"/>
    <mergeCell ref="AJ9:AJ10"/>
    <mergeCell ref="AK9:AK10"/>
    <mergeCell ref="B11:B26"/>
    <mergeCell ref="C11:C26"/>
    <mergeCell ref="D11:D26"/>
    <mergeCell ref="E11:E26"/>
    <mergeCell ref="F11:F26"/>
    <mergeCell ref="AA9:AA10"/>
    <mergeCell ref="AB9:AB10"/>
    <mergeCell ref="Z9:Z10"/>
    <mergeCell ref="H9:J9"/>
    <mergeCell ref="K9:K10"/>
    <mergeCell ref="L9:O9"/>
    <mergeCell ref="P9:P10"/>
    <mergeCell ref="H18:H19"/>
    <mergeCell ref="H20:H25"/>
    <mergeCell ref="AG9:AG10"/>
    <mergeCell ref="Y9:Y10"/>
    <mergeCell ref="AH9:AH10"/>
    <mergeCell ref="AC9:AC10"/>
    <mergeCell ref="AD9:AD10"/>
    <mergeCell ref="AE9:AE10"/>
    <mergeCell ref="AF9:AF10"/>
    <mergeCell ref="H11:H12"/>
    <mergeCell ref="U9:U10"/>
    <mergeCell ref="V9:V10"/>
    <mergeCell ref="W9:W10"/>
    <mergeCell ref="R9:T9"/>
    <mergeCell ref="X9:X10"/>
    <mergeCell ref="H14:H16"/>
  </mergeCells>
  <conditionalFormatting sqref="AB11:AD11 AB16:AD16 AB26:AD26 AB25 AB12:AB14 AB18:AD24">
    <cfRule type="cellIs" dxfId="241" priority="148" stopIfTrue="1" operator="equal">
      <formula>"I"</formula>
    </cfRule>
    <cfRule type="cellIs" dxfId="240" priority="149" stopIfTrue="1" operator="equal">
      <formula>"II"</formula>
    </cfRule>
    <cfRule type="cellIs" dxfId="239" priority="150" stopIfTrue="1" operator="between">
      <formula>"III"</formula>
      <formula>"IV"</formula>
    </cfRule>
  </conditionalFormatting>
  <conditionalFormatting sqref="AD11 AD16 AD26 AD18:AD24">
    <cfRule type="cellIs" dxfId="238" priority="146" stopIfTrue="1" operator="equal">
      <formula>"Aceptable"</formula>
    </cfRule>
    <cfRule type="cellIs" dxfId="237" priority="147" stopIfTrue="1" operator="equal">
      <formula>"No aceptable"</formula>
    </cfRule>
  </conditionalFormatting>
  <conditionalFormatting sqref="AD11 AD16 AD26 AD18:AD24">
    <cfRule type="containsText" dxfId="236" priority="141" stopIfTrue="1" operator="containsText" text="No aceptable o aceptable con control específico">
      <formula>NOT(ISERROR(SEARCH("No aceptable o aceptable con control específico",AD11)))</formula>
    </cfRule>
    <cfRule type="containsText" dxfId="235" priority="144" stopIfTrue="1" operator="containsText" text="No aceptable">
      <formula>NOT(ISERROR(SEARCH("No aceptable",AD11)))</formula>
    </cfRule>
    <cfRule type="containsText" dxfId="234" priority="145" stopIfTrue="1" operator="containsText" text="No Aceptable o aceptable con control específico">
      <formula>NOT(ISERROR(SEARCH("No Aceptable o aceptable con control específico",AD11)))</formula>
    </cfRule>
  </conditionalFormatting>
  <conditionalFormatting sqref="AD16">
    <cfRule type="containsText" dxfId="233" priority="142" stopIfTrue="1" operator="containsText" text="No aceptable">
      <formula>NOT(ISERROR(SEARCH("No aceptable",AD16)))</formula>
    </cfRule>
    <cfRule type="containsText" dxfId="232" priority="143" stopIfTrue="1" operator="containsText" text="No Aceptable o aceptable con control específico">
      <formula>NOT(ISERROR(SEARCH("No Aceptable o aceptable con control específico",AD16)))</formula>
    </cfRule>
  </conditionalFormatting>
  <conditionalFormatting sqref="AD25">
    <cfRule type="cellIs" dxfId="231" priority="136" stopIfTrue="1" operator="equal">
      <formula>"Aceptable"</formula>
    </cfRule>
    <cfRule type="cellIs" dxfId="230" priority="137" stopIfTrue="1" operator="equal">
      <formula>"No aceptable"</formula>
    </cfRule>
  </conditionalFormatting>
  <conditionalFormatting sqref="AD25">
    <cfRule type="containsText" dxfId="229" priority="133" stopIfTrue="1" operator="containsText" text="No aceptable o aceptable con control específico">
      <formula>NOT(ISERROR(SEARCH("No aceptable o aceptable con control específico",AD25)))</formula>
    </cfRule>
    <cfRule type="containsText" dxfId="228" priority="134" stopIfTrue="1" operator="containsText" text="No aceptable">
      <formula>NOT(ISERROR(SEARCH("No aceptable",AD25)))</formula>
    </cfRule>
    <cfRule type="containsText" dxfId="227" priority="135" stopIfTrue="1" operator="containsText" text="No Aceptable o aceptable con control específico">
      <formula>NOT(ISERROR(SEARCH("No Aceptable o aceptable con control específico",AD25)))</formula>
    </cfRule>
  </conditionalFormatting>
  <conditionalFormatting sqref="AD13:AD14">
    <cfRule type="cellIs" dxfId="226" priority="128" stopIfTrue="1" operator="equal">
      <formula>"Aceptable"</formula>
    </cfRule>
    <cfRule type="cellIs" dxfId="225" priority="129" stopIfTrue="1" operator="equal">
      <formula>"No aceptable"</formula>
    </cfRule>
  </conditionalFormatting>
  <conditionalFormatting sqref="AD13:AD14">
    <cfRule type="containsText" dxfId="224" priority="125" stopIfTrue="1" operator="containsText" text="No aceptable o aceptable con control específico">
      <formula>NOT(ISERROR(SEARCH("No aceptable o aceptable con control específico",AD13)))</formula>
    </cfRule>
    <cfRule type="containsText" dxfId="223" priority="126" stopIfTrue="1" operator="containsText" text="No aceptable">
      <formula>NOT(ISERROR(SEARCH("No aceptable",AD13)))</formula>
    </cfRule>
    <cfRule type="containsText" dxfId="222" priority="127" stopIfTrue="1" operator="containsText" text="No Aceptable o aceptable con control específico">
      <formula>NOT(ISERROR(SEARCH("No Aceptable o aceptable con control específico",AD13)))</formula>
    </cfRule>
  </conditionalFormatting>
  <conditionalFormatting sqref="AD12">
    <cfRule type="cellIs" dxfId="221" priority="120" stopIfTrue="1" operator="equal">
      <formula>"Aceptable"</formula>
    </cfRule>
    <cfRule type="cellIs" dxfId="220" priority="121" stopIfTrue="1" operator="equal">
      <formula>"No aceptable"</formula>
    </cfRule>
  </conditionalFormatting>
  <conditionalFormatting sqref="AD12">
    <cfRule type="containsText" dxfId="219" priority="117" stopIfTrue="1" operator="containsText" text="No aceptable o aceptable con control específico">
      <formula>NOT(ISERROR(SEARCH("No aceptable o aceptable con control específico",AD12)))</formula>
    </cfRule>
    <cfRule type="containsText" dxfId="218" priority="118" stopIfTrue="1" operator="containsText" text="No aceptable">
      <formula>NOT(ISERROR(SEARCH("No aceptable",AD12)))</formula>
    </cfRule>
    <cfRule type="containsText" dxfId="217" priority="119" stopIfTrue="1" operator="containsText" text="No Aceptable o aceptable con control específico">
      <formula>NOT(ISERROR(SEARCH("No Aceptable o aceptable con control específico",AD12)))</formula>
    </cfRule>
  </conditionalFormatting>
  <conditionalFormatting sqref="AE14">
    <cfRule type="cellIs" dxfId="216" priority="102" stopIfTrue="1" operator="equal">
      <formula>"Aceptable"</formula>
    </cfRule>
    <cfRule type="cellIs" dxfId="215" priority="103" stopIfTrue="1" operator="equal">
      <formula>"No aceptable"</formula>
    </cfRule>
  </conditionalFormatting>
  <conditionalFormatting sqref="AE14">
    <cfRule type="cellIs" dxfId="214" priority="104" stopIfTrue="1" operator="equal">
      <formula>"I"</formula>
    </cfRule>
    <cfRule type="cellIs" dxfId="213" priority="105" stopIfTrue="1" operator="equal">
      <formula>"II"</formula>
    </cfRule>
    <cfRule type="cellIs" dxfId="212" priority="106" stopIfTrue="1" operator="between">
      <formula>"III"</formula>
      <formula>"IV"</formula>
    </cfRule>
  </conditionalFormatting>
  <conditionalFormatting sqref="AE11">
    <cfRule type="cellIs" dxfId="211" priority="99" stopIfTrue="1" operator="equal">
      <formula>"I"</formula>
    </cfRule>
    <cfRule type="cellIs" dxfId="210" priority="100" stopIfTrue="1" operator="equal">
      <formula>"II"</formula>
    </cfRule>
    <cfRule type="cellIs" dxfId="209" priority="101" stopIfTrue="1" operator="between">
      <formula>"III"</formula>
      <formula>"IV"</formula>
    </cfRule>
  </conditionalFormatting>
  <conditionalFormatting sqref="AE11">
    <cfRule type="cellIs" dxfId="208" priority="97" stopIfTrue="1" operator="equal">
      <formula>"Aceptable"</formula>
    </cfRule>
    <cfRule type="cellIs" dxfId="207" priority="98" stopIfTrue="1" operator="equal">
      <formula>"No aceptable"</formula>
    </cfRule>
  </conditionalFormatting>
  <conditionalFormatting sqref="AE12">
    <cfRule type="cellIs" dxfId="206" priority="95" stopIfTrue="1" operator="equal">
      <formula>"Aceptable"</formula>
    </cfRule>
    <cfRule type="cellIs" dxfId="205" priority="96" stopIfTrue="1" operator="equal">
      <formula>"No aceptable"</formula>
    </cfRule>
  </conditionalFormatting>
  <conditionalFormatting sqref="AE21">
    <cfRule type="cellIs" dxfId="204" priority="92" stopIfTrue="1" operator="equal">
      <formula>"I"</formula>
    </cfRule>
    <cfRule type="cellIs" dxfId="203" priority="93" stopIfTrue="1" operator="equal">
      <formula>"II"</formula>
    </cfRule>
    <cfRule type="cellIs" dxfId="202" priority="94" stopIfTrue="1" operator="between">
      <formula>"III"</formula>
      <formula>"IV"</formula>
    </cfRule>
  </conditionalFormatting>
  <conditionalFormatting sqref="AE21">
    <cfRule type="cellIs" dxfId="201" priority="90" stopIfTrue="1" operator="equal">
      <formula>"Aceptable"</formula>
    </cfRule>
    <cfRule type="cellIs" dxfId="200" priority="91" stopIfTrue="1" operator="equal">
      <formula>"No aceptable"</formula>
    </cfRule>
  </conditionalFormatting>
  <conditionalFormatting sqref="AE25">
    <cfRule type="cellIs" dxfId="199" priority="88" stopIfTrue="1" operator="equal">
      <formula>"Aceptable"</formula>
    </cfRule>
    <cfRule type="cellIs" dxfId="198" priority="89" stopIfTrue="1" operator="equal">
      <formula>"No aceptable"</formula>
    </cfRule>
  </conditionalFormatting>
  <conditionalFormatting sqref="AE20">
    <cfRule type="cellIs" dxfId="197" priority="85" stopIfTrue="1" operator="equal">
      <formula>"I"</formula>
    </cfRule>
    <cfRule type="cellIs" dxfId="196" priority="86" stopIfTrue="1" operator="equal">
      <formula>"II"</formula>
    </cfRule>
    <cfRule type="cellIs" dxfId="195" priority="87" stopIfTrue="1" operator="between">
      <formula>"III"</formula>
      <formula>"IV"</formula>
    </cfRule>
  </conditionalFormatting>
  <conditionalFormatting sqref="AE20">
    <cfRule type="cellIs" dxfId="194" priority="83" stopIfTrue="1" operator="equal">
      <formula>"Aceptable"</formula>
    </cfRule>
    <cfRule type="cellIs" dxfId="193" priority="84" stopIfTrue="1" operator="equal">
      <formula>"No aceptable"</formula>
    </cfRule>
  </conditionalFormatting>
  <conditionalFormatting sqref="AE22">
    <cfRule type="cellIs" dxfId="192" priority="80" stopIfTrue="1" operator="equal">
      <formula>"I"</formula>
    </cfRule>
    <cfRule type="cellIs" dxfId="191" priority="81" stopIfTrue="1" operator="equal">
      <formula>"II"</formula>
    </cfRule>
    <cfRule type="cellIs" dxfId="190" priority="82" stopIfTrue="1" operator="between">
      <formula>"III"</formula>
      <formula>"IV"</formula>
    </cfRule>
  </conditionalFormatting>
  <conditionalFormatting sqref="AE22">
    <cfRule type="cellIs" dxfId="189" priority="78" stopIfTrue="1" operator="equal">
      <formula>"Aceptable"</formula>
    </cfRule>
    <cfRule type="cellIs" dxfId="188" priority="79" stopIfTrue="1" operator="equal">
      <formula>"No aceptable"</formula>
    </cfRule>
  </conditionalFormatting>
  <conditionalFormatting sqref="AE18">
    <cfRule type="cellIs" dxfId="187" priority="53" stopIfTrue="1" operator="equal">
      <formula>"I"</formula>
    </cfRule>
    <cfRule type="cellIs" dxfId="186" priority="54" stopIfTrue="1" operator="equal">
      <formula>"II"</formula>
    </cfRule>
    <cfRule type="cellIs" dxfId="185" priority="55" stopIfTrue="1" operator="between">
      <formula>"III"</formula>
      <formula>"IV"</formula>
    </cfRule>
  </conditionalFormatting>
  <conditionalFormatting sqref="AE18">
    <cfRule type="cellIs" dxfId="184" priority="51" stopIfTrue="1" operator="equal">
      <formula>"Aceptable"</formula>
    </cfRule>
    <cfRule type="cellIs" dxfId="183" priority="52" stopIfTrue="1" operator="equal">
      <formula>"No aceptable"</formula>
    </cfRule>
  </conditionalFormatting>
  <conditionalFormatting sqref="AE19">
    <cfRule type="cellIs" dxfId="182" priority="48" stopIfTrue="1" operator="equal">
      <formula>"I"</formula>
    </cfRule>
    <cfRule type="cellIs" dxfId="181" priority="49" stopIfTrue="1" operator="equal">
      <formula>"II"</formula>
    </cfRule>
    <cfRule type="cellIs" dxfId="180" priority="50" stopIfTrue="1" operator="between">
      <formula>"III"</formula>
      <formula>"IV"</formula>
    </cfRule>
  </conditionalFormatting>
  <conditionalFormatting sqref="AE19">
    <cfRule type="cellIs" dxfId="179" priority="46" stopIfTrue="1" operator="equal">
      <formula>"Aceptable"</formula>
    </cfRule>
    <cfRule type="cellIs" dxfId="178" priority="47" stopIfTrue="1" operator="equal">
      <formula>"No aceptable"</formula>
    </cfRule>
  </conditionalFormatting>
  <conditionalFormatting sqref="AB17:AD17">
    <cfRule type="cellIs" dxfId="177" priority="43" stopIfTrue="1" operator="equal">
      <formula>"I"</formula>
    </cfRule>
    <cfRule type="cellIs" dxfId="176" priority="44" stopIfTrue="1" operator="equal">
      <formula>"II"</formula>
    </cfRule>
    <cfRule type="cellIs" dxfId="175" priority="45" stopIfTrue="1" operator="between">
      <formula>"III"</formula>
      <formula>"IV"</formula>
    </cfRule>
  </conditionalFormatting>
  <conditionalFormatting sqref="AD17">
    <cfRule type="cellIs" dxfId="174" priority="41" stopIfTrue="1" operator="equal">
      <formula>"Aceptable"</formula>
    </cfRule>
    <cfRule type="cellIs" dxfId="173" priority="42" stopIfTrue="1" operator="equal">
      <formula>"No aceptable"</formula>
    </cfRule>
  </conditionalFormatting>
  <conditionalFormatting sqref="AD17">
    <cfRule type="containsText" dxfId="172" priority="38" stopIfTrue="1" operator="containsText" text="No aceptable o aceptable con control específico">
      <formula>NOT(ISERROR(SEARCH("No aceptable o aceptable con control específico",AD17)))</formula>
    </cfRule>
    <cfRule type="containsText" dxfId="171" priority="39" stopIfTrue="1" operator="containsText" text="No aceptable">
      <formula>NOT(ISERROR(SEARCH("No aceptable",AD17)))</formula>
    </cfRule>
    <cfRule type="containsText" dxfId="170" priority="40" stopIfTrue="1" operator="containsText" text="No Aceptable o aceptable con control específico">
      <formula>NOT(ISERROR(SEARCH("No Aceptable o aceptable con control específico",AD17)))</formula>
    </cfRule>
  </conditionalFormatting>
  <conditionalFormatting sqref="AB15:AC15">
    <cfRule type="cellIs" dxfId="169" priority="35" stopIfTrue="1" operator="equal">
      <formula>"I"</formula>
    </cfRule>
    <cfRule type="cellIs" dxfId="168" priority="36" stopIfTrue="1" operator="equal">
      <formula>"II"</formula>
    </cfRule>
    <cfRule type="cellIs" dxfId="167" priority="37" stopIfTrue="1" operator="between">
      <formula>"III"</formula>
      <formula>"IV"</formula>
    </cfRule>
  </conditionalFormatting>
  <conditionalFormatting sqref="AD15">
    <cfRule type="cellIs" dxfId="166" priority="32" stopIfTrue="1" operator="equal">
      <formula>"I"</formula>
    </cfRule>
    <cfRule type="cellIs" dxfId="165" priority="33" stopIfTrue="1" operator="equal">
      <formula>"II"</formula>
    </cfRule>
    <cfRule type="cellIs" dxfId="164" priority="34" stopIfTrue="1" operator="between">
      <formula>"III"</formula>
      <formula>"IV"</formula>
    </cfRule>
  </conditionalFormatting>
  <conditionalFormatting sqref="AD15">
    <cfRule type="cellIs" dxfId="163" priority="30" stopIfTrue="1" operator="equal">
      <formula>"Aceptable"</formula>
    </cfRule>
    <cfRule type="cellIs" dxfId="162" priority="31" stopIfTrue="1" operator="equal">
      <formula>"No aceptable"</formula>
    </cfRule>
  </conditionalFormatting>
  <conditionalFormatting sqref="AD15">
    <cfRule type="containsText" dxfId="161" priority="27" stopIfTrue="1" operator="containsText" text="No aceptable o aceptable con control específico">
      <formula>NOT(ISERROR(SEARCH("No aceptable o aceptable con control específico",AD15)))</formula>
    </cfRule>
    <cfRule type="containsText" dxfId="160" priority="28" stopIfTrue="1" operator="containsText" text="No aceptable">
      <formula>NOT(ISERROR(SEARCH("No aceptable",AD15)))</formula>
    </cfRule>
    <cfRule type="containsText" dxfId="159" priority="29" stopIfTrue="1" operator="containsText" text="No Aceptable o aceptable con control específico">
      <formula>NOT(ISERROR(SEARCH("No Aceptable o aceptable con control específico",AD15)))</formula>
    </cfRule>
  </conditionalFormatting>
  <conditionalFormatting sqref="AD15">
    <cfRule type="containsText" dxfId="158" priority="25" stopIfTrue="1" operator="containsText" text="No aceptable">
      <formula>NOT(ISERROR(SEARCH("No aceptable",AD15)))</formula>
    </cfRule>
    <cfRule type="containsText" dxfId="157" priority="26" stopIfTrue="1" operator="containsText" text="No Aceptable o aceptable con control específico">
      <formula>NOT(ISERROR(SEARCH("No Aceptable o aceptable con control específico",AD15)))</formula>
    </cfRule>
  </conditionalFormatting>
  <conditionalFormatting sqref="AE13">
    <cfRule type="cellIs" dxfId="156" priority="8" stopIfTrue="1" operator="equal">
      <formula>"Aceptable"</formula>
    </cfRule>
    <cfRule type="cellIs" dxfId="155" priority="9" stopIfTrue="1" operator="equal">
      <formula>"No aceptable"</formula>
    </cfRule>
  </conditionalFormatting>
  <conditionalFormatting sqref="AE17">
    <cfRule type="cellIs" dxfId="154" priority="17" stopIfTrue="1" operator="equal">
      <formula>"I"</formula>
    </cfRule>
    <cfRule type="cellIs" dxfId="153" priority="18" stopIfTrue="1" operator="equal">
      <formula>"II"</formula>
    </cfRule>
    <cfRule type="cellIs" dxfId="152" priority="19" stopIfTrue="1" operator="between">
      <formula>"III"</formula>
      <formula>"IV"</formula>
    </cfRule>
  </conditionalFormatting>
  <conditionalFormatting sqref="AE17">
    <cfRule type="cellIs" dxfId="151" priority="15" stopIfTrue="1" operator="equal">
      <formula>"Aceptable"</formula>
    </cfRule>
    <cfRule type="cellIs" dxfId="150" priority="16" stopIfTrue="1" operator="equal">
      <formula>"No aceptable"</formula>
    </cfRule>
  </conditionalFormatting>
  <conditionalFormatting sqref="AE24">
    <cfRule type="cellIs" dxfId="149" priority="12" stopIfTrue="1" operator="equal">
      <formula>"I"</formula>
    </cfRule>
    <cfRule type="cellIs" dxfId="148" priority="13" stopIfTrue="1" operator="equal">
      <formula>"II"</formula>
    </cfRule>
    <cfRule type="cellIs" dxfId="147" priority="14" stopIfTrue="1" operator="between">
      <formula>"III"</formula>
      <formula>"IV"</formula>
    </cfRule>
  </conditionalFormatting>
  <conditionalFormatting sqref="AE24">
    <cfRule type="cellIs" dxfId="146" priority="10" stopIfTrue="1" operator="equal">
      <formula>"Aceptable"</formula>
    </cfRule>
    <cfRule type="cellIs" dxfId="145" priority="11" stopIfTrue="1" operator="equal">
      <formula>"No aceptable"</formula>
    </cfRule>
  </conditionalFormatting>
  <conditionalFormatting sqref="AE26">
    <cfRule type="cellIs" dxfId="144" priority="5" stopIfTrue="1" operator="equal">
      <formula>"I"</formula>
    </cfRule>
    <cfRule type="cellIs" dxfId="143" priority="6" stopIfTrue="1" operator="equal">
      <formula>"II"</formula>
    </cfRule>
    <cfRule type="cellIs" dxfId="142" priority="7" stopIfTrue="1" operator="between">
      <formula>"III"</formula>
      <formula>"IV"</formula>
    </cfRule>
  </conditionalFormatting>
  <conditionalFormatting sqref="AE26">
    <cfRule type="cellIs" dxfId="141" priority="3" stopIfTrue="1" operator="equal">
      <formula>"Aceptable"</formula>
    </cfRule>
    <cfRule type="cellIs" dxfId="140" priority="4" stopIfTrue="1" operator="equal">
      <formula>"No aceptable"</formula>
    </cfRule>
  </conditionalFormatting>
  <conditionalFormatting sqref="AE23">
    <cfRule type="cellIs" dxfId="139" priority="1" stopIfTrue="1" operator="equal">
      <formula>"Aceptable"</formula>
    </cfRule>
    <cfRule type="cellIs" dxfId="138" priority="2" stopIfTrue="1" operator="equal">
      <formula>"No aceptable"</formula>
    </cfRule>
  </conditionalFormatting>
  <dataValidations count="4">
    <dataValidation allowBlank="1" sqref="AA11 AA13:AA26" xr:uid="{00000000-0002-0000-2100-000000000000}"/>
    <dataValidation type="list" allowBlank="1" showInputMessage="1" prompt="100= Muerte_x000a_60= Lesiones graves e irreparables (IPP o invalidez)_x000a_25= Lesiones con incapacidad laboral temporal_x000a_10= Lesiones que no requieren hospitalización_x000a_" sqref="Z11:Z26" xr:uid="{00000000-0002-0000-2100-000001000000}">
      <formula1>"100,60,25,10"</formula1>
    </dataValidation>
    <dataValidation type="list" allowBlank="1" showInputMessage="1" prompt="4 = Continua_x000a_3 = Frecuente_x000a_2 = Ocasional_x000a_1 = Esporádica" sqref="V11:V26" xr:uid="{00000000-0002-0000-2100-000002000000}">
      <formula1>"4, 3, 2, 1"</formula1>
    </dataValidation>
    <dataValidation type="list" allowBlank="1" showInputMessage="1" showErrorMessage="1" prompt="10 = Muy Alto_x000a_6 = Alto_x000a_2 = Medio_x000a_0 = Bajo" sqref="U11:U26" xr:uid="{00000000-0002-0000-2100-000003000000}">
      <formula1>"10, 6, 2, 0, "</formula1>
    </dataValidation>
  </dataValidation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BL25"/>
  <sheetViews>
    <sheetView topLeftCell="AC15" zoomScale="112" zoomScaleNormal="112" workbookViewId="0">
      <selection activeCell="AG18" sqref="AG18"/>
    </sheetView>
  </sheetViews>
  <sheetFormatPr baseColWidth="10" defaultRowHeight="104.25" customHeight="1" x14ac:dyDescent="0.2"/>
  <cols>
    <col min="1" max="1" width="1.85546875" customWidth="1"/>
    <col min="2" max="2" width="5.7109375" customWidth="1"/>
    <col min="3" max="3" width="7.5703125" customWidth="1"/>
    <col min="4" max="4" width="6.42578125" customWidth="1"/>
    <col min="5" max="5" width="5" customWidth="1"/>
    <col min="6" max="6" width="5.28515625" customWidth="1"/>
    <col min="7" max="7" width="8.28515625" customWidth="1"/>
    <col min="8" max="8" width="20.28515625" customWidth="1"/>
    <col min="9" max="9" width="20.5703125" customWidth="1"/>
    <col min="10" max="10" width="23.85546875" customWidth="1"/>
    <col min="11" max="11" width="29.85546875" customWidth="1"/>
    <col min="12" max="15" width="5.140625" customWidth="1"/>
    <col min="16" max="16" width="23.85546875" bestFit="1" customWidth="1"/>
    <col min="17" max="17" width="5.7109375" customWidth="1"/>
    <col min="18" max="18" width="15.140625" customWidth="1"/>
    <col min="19" max="19" width="16" customWidth="1"/>
    <col min="20" max="20" width="14.7109375" customWidth="1"/>
    <col min="21" max="21" width="5" customWidth="1"/>
    <col min="22" max="22" width="5.42578125" customWidth="1"/>
    <col min="23" max="23" width="8.140625" customWidth="1"/>
    <col min="24" max="24" width="6.7109375" customWidth="1"/>
    <col min="25" max="25" width="20.28515625" customWidth="1"/>
    <col min="26" max="26" width="7.7109375" customWidth="1"/>
    <col min="27" max="27" width="8.140625" customWidth="1"/>
    <col min="28" max="28" width="7.28515625" customWidth="1"/>
    <col min="29" max="29" width="17.85546875" customWidth="1"/>
    <col min="30" max="30" width="12.7109375" customWidth="1"/>
    <col min="31" max="31" width="23.5703125" style="152" customWidth="1"/>
    <col min="32" max="32" width="14.42578125" style="152" customWidth="1"/>
    <col min="33" max="33" width="16.7109375" style="152" customWidth="1"/>
    <col min="34" max="34" width="20.28515625" style="152" customWidth="1"/>
    <col min="35" max="35" width="30.42578125" style="152" customWidth="1"/>
    <col min="36" max="36" width="12" style="152" customWidth="1"/>
    <col min="37" max="37" width="19.28515625" style="152" customWidth="1"/>
  </cols>
  <sheetData>
    <row r="1" spans="1:64" s="3" customFormat="1" ht="29.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45"/>
      <c r="AF1" s="145"/>
      <c r="AG1" s="145"/>
      <c r="AH1" s="145"/>
      <c r="AI1" s="146"/>
      <c r="AJ1" s="62" t="s">
        <v>82</v>
      </c>
      <c r="AK1" s="52" t="s">
        <v>129</v>
      </c>
    </row>
    <row r="2" spans="1:64" s="3" customFormat="1" ht="29.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47"/>
      <c r="AF2" s="147"/>
      <c r="AG2" s="147"/>
      <c r="AH2" s="147"/>
      <c r="AI2" s="148"/>
      <c r="AJ2" s="62" t="s">
        <v>83</v>
      </c>
      <c r="AK2" s="52">
        <v>1</v>
      </c>
    </row>
    <row r="3" spans="1:64" s="3" customFormat="1" ht="29.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149"/>
      <c r="AF3" s="149"/>
      <c r="AG3" s="149"/>
      <c r="AH3" s="149"/>
      <c r="AI3" s="150"/>
      <c r="AJ3" s="74" t="s">
        <v>84</v>
      </c>
      <c r="AK3" s="53">
        <v>42870</v>
      </c>
    </row>
    <row r="4" spans="1:64" s="3" customFormat="1" ht="29.25" customHeight="1" x14ac:dyDescent="0.3">
      <c r="E4" s="4"/>
      <c r="H4" s="5"/>
      <c r="AE4" s="151"/>
      <c r="AF4" s="151"/>
      <c r="AG4" s="151"/>
      <c r="AH4" s="151"/>
      <c r="AI4" s="151"/>
      <c r="AJ4" s="114"/>
      <c r="AK4" s="151"/>
    </row>
    <row r="5" spans="1:64" s="112" customFormat="1" ht="29.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29.25" customHeight="1" x14ac:dyDescent="0.3">
      <c r="E6" s="113"/>
      <c r="H6" s="114"/>
      <c r="AE6" s="151"/>
      <c r="AF6" s="151"/>
      <c r="AG6" s="151"/>
      <c r="AH6" s="151"/>
      <c r="AI6" s="151"/>
      <c r="AJ6" s="114"/>
      <c r="AK6" s="151"/>
    </row>
    <row r="7" spans="1:64" s="110" customFormat="1" ht="29.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104.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104.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104.25" customHeight="1" x14ac:dyDescent="0.35">
      <c r="A11" s="34"/>
      <c r="B11" s="283" t="s">
        <v>606</v>
      </c>
      <c r="C11" s="283" t="s">
        <v>607</v>
      </c>
      <c r="D11" s="283" t="s">
        <v>193</v>
      </c>
      <c r="E11" s="291" t="s">
        <v>605</v>
      </c>
      <c r="F11" s="291" t="s">
        <v>194</v>
      </c>
      <c r="G11" s="31" t="s">
        <v>42</v>
      </c>
      <c r="H11" s="307" t="s">
        <v>36</v>
      </c>
      <c r="I11" s="158" t="s">
        <v>46</v>
      </c>
      <c r="J11" s="159" t="s">
        <v>354</v>
      </c>
      <c r="K11" s="159" t="s">
        <v>355</v>
      </c>
      <c r="L11" s="172">
        <v>1</v>
      </c>
      <c r="M11" s="161">
        <v>18</v>
      </c>
      <c r="N11" s="172">
        <v>23</v>
      </c>
      <c r="O11" s="172">
        <f>SUM(L11:N11)</f>
        <v>42</v>
      </c>
      <c r="P11" s="159" t="s">
        <v>356</v>
      </c>
      <c r="Q11" s="161">
        <v>8</v>
      </c>
      <c r="R11" s="159" t="s">
        <v>603</v>
      </c>
      <c r="S11" s="159" t="s">
        <v>358</v>
      </c>
      <c r="T11" s="159" t="s">
        <v>357</v>
      </c>
      <c r="U11" s="161">
        <v>2</v>
      </c>
      <c r="V11" s="161">
        <v>4</v>
      </c>
      <c r="W11" s="161">
        <f>V11*U11</f>
        <v>8</v>
      </c>
      <c r="X11" s="161" t="str">
        <f>+IF(AND(U11*V11&gt;=24,U11*V11&lt;=40),"MA",IF(AND(U11*V11&gt;=10,U11*V11&lt;=20),"A",IF(AND(U11*V11&gt;=6,U11*V11&lt;=8),"M",IF(AND(U11*V11&gt;=0,U11*V11&lt;=4),"B",""))))</f>
        <v>M</v>
      </c>
      <c r="Y11" s="166"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W11*Z11</f>
        <v>80</v>
      </c>
      <c r="AB11" s="165" t="str">
        <f t="shared" ref="AB11:AB24" si="0">+IF(AND(U11*V11*Z11&gt;=600,U11*V11*Z11&lt;=4000),"I",IF(AND(U11*V11*Z11&gt;=150,U11*V11*Z11&lt;=500),"II",IF(AND(U11*V11*Z11&gt;=40,U11*V11*Z11&lt;=120),"III",IF(AND(U11*V11*Z11&gt;=0,U11*V11*Z11&lt;=20),"IV",""))))</f>
        <v>III</v>
      </c>
      <c r="AC11" s="16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+IF(AB11="I","No aceptable",IF(AB11="II","No aceptable o aceptable con control específico",IF(AB11="III","Aceptable",IF(AB11="IV","Aceptable",""))))</f>
        <v>Aceptable</v>
      </c>
      <c r="AE11" s="158" t="s">
        <v>56</v>
      </c>
      <c r="AF11" s="161" t="s">
        <v>34</v>
      </c>
      <c r="AG11" s="161" t="s">
        <v>34</v>
      </c>
      <c r="AH11" s="161" t="s">
        <v>363</v>
      </c>
      <c r="AI11" s="158" t="s">
        <v>359</v>
      </c>
      <c r="AJ11" s="161" t="s">
        <v>34</v>
      </c>
      <c r="AK11" s="161"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104.25" customHeight="1" x14ac:dyDescent="0.35">
      <c r="A12" s="35"/>
      <c r="B12" s="264"/>
      <c r="C12" s="264"/>
      <c r="D12" s="264"/>
      <c r="E12" s="292"/>
      <c r="F12" s="292"/>
      <c r="G12" s="31" t="s">
        <v>42</v>
      </c>
      <c r="H12" s="307"/>
      <c r="I12" s="158" t="s">
        <v>120</v>
      </c>
      <c r="J12" s="159" t="s">
        <v>360</v>
      </c>
      <c r="K12" s="168" t="s">
        <v>361</v>
      </c>
      <c r="L12" s="172">
        <v>1</v>
      </c>
      <c r="M12" s="161">
        <v>18</v>
      </c>
      <c r="N12" s="172">
        <v>23</v>
      </c>
      <c r="O12" s="172">
        <f t="shared" ref="O12:O24" si="1">SUM(L12:N12)</f>
        <v>42</v>
      </c>
      <c r="P12" s="159" t="s">
        <v>356</v>
      </c>
      <c r="Q12" s="161">
        <v>8</v>
      </c>
      <c r="R12" s="168" t="s">
        <v>604</v>
      </c>
      <c r="S12" s="168" t="s">
        <v>358</v>
      </c>
      <c r="T12" s="168" t="s">
        <v>357</v>
      </c>
      <c r="U12" s="161">
        <v>2</v>
      </c>
      <c r="V12" s="161">
        <v>4</v>
      </c>
      <c r="W12" s="161">
        <f t="shared" ref="W12:W24" si="2">V12*U12</f>
        <v>8</v>
      </c>
      <c r="X12" s="161" t="str">
        <f t="shared" ref="X12:X24" si="3">+IF(AND(U12*V12&gt;=24,U12*V12&lt;=40),"MA",IF(AND(U12*V12&gt;=10,U12*V12&lt;=20),"A",IF(AND(U12*V12&gt;=6,U12*V12&lt;=8),"M",IF(AND(U12*V12&gt;=0,U12*V12&lt;=4),"B",""))))</f>
        <v>M</v>
      </c>
      <c r="Y12" s="166" t="str">
        <f t="shared" ref="Y12:Y24" si="4">+IF(X12="MA","Situación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62">
        <v>10</v>
      </c>
      <c r="AA12" s="162">
        <f t="shared" ref="AA12:AA24" si="5">W12*Z12</f>
        <v>80</v>
      </c>
      <c r="AB12" s="165" t="str">
        <f t="shared" si="0"/>
        <v>III</v>
      </c>
      <c r="AC12" s="166" t="str">
        <f t="shared" ref="AC12:AC24"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 t="shared" ref="AD12:AD24" si="7">+IF(AB12="I","No aceptable",IF(AB12="II","No aceptable o aceptable con control específico",IF(AB12="III","Aceptable",IF(AB12="IV","Aceptable",""))))</f>
        <v>Aceptable</v>
      </c>
      <c r="AE12" s="158" t="s">
        <v>121</v>
      </c>
      <c r="AF12" s="161" t="s">
        <v>34</v>
      </c>
      <c r="AG12" s="161" t="s">
        <v>34</v>
      </c>
      <c r="AH12" s="161" t="s">
        <v>364</v>
      </c>
      <c r="AI12" s="158" t="s">
        <v>359</v>
      </c>
      <c r="AJ12" s="161" t="s">
        <v>34</v>
      </c>
      <c r="AK12" s="161"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104.25" customHeight="1" x14ac:dyDescent="0.35">
      <c r="A13" s="35"/>
      <c r="B13" s="264"/>
      <c r="C13" s="264"/>
      <c r="D13" s="264"/>
      <c r="E13" s="292"/>
      <c r="F13" s="292"/>
      <c r="G13" s="31" t="s">
        <v>42</v>
      </c>
      <c r="H13" s="307" t="s">
        <v>44</v>
      </c>
      <c r="I13" s="158" t="s">
        <v>333</v>
      </c>
      <c r="J13" s="158" t="s">
        <v>334</v>
      </c>
      <c r="K13" s="158" t="s">
        <v>335</v>
      </c>
      <c r="L13" s="172">
        <v>1</v>
      </c>
      <c r="M13" s="161">
        <v>18</v>
      </c>
      <c r="N13" s="172">
        <v>23</v>
      </c>
      <c r="O13" s="172">
        <f t="shared" ref="O13" si="8">SUM(L13:N13)</f>
        <v>42</v>
      </c>
      <c r="P13" s="158" t="s">
        <v>336</v>
      </c>
      <c r="Q13" s="161">
        <v>8</v>
      </c>
      <c r="R13" s="158" t="s">
        <v>339</v>
      </c>
      <c r="S13" s="158" t="s">
        <v>641</v>
      </c>
      <c r="T13" s="158" t="s">
        <v>444</v>
      </c>
      <c r="U13" s="161">
        <v>2</v>
      </c>
      <c r="V13" s="161">
        <v>4</v>
      </c>
      <c r="W13" s="161">
        <f t="shared" ref="W13:W14" si="9">V13*U13</f>
        <v>8</v>
      </c>
      <c r="X13" s="161" t="str">
        <f t="shared" ref="X13:X14" si="10">+IF(AND(U13*V13&gt;=24,U13*V13&lt;=40),"MA",IF(AND(U13*V13&gt;=10,U13*V13&lt;=20),"A",IF(AND(U13*V13&gt;=6,U13*V13&lt;=8),"M",IF(AND(U13*V13&gt;=0,U13*V13&lt;=4),"B",""))))</f>
        <v>M</v>
      </c>
      <c r="Y13" s="166" t="str">
        <f t="shared" ref="Y13:Y14" si="11">+IF(X13="MA","Situación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62">
        <v>11</v>
      </c>
      <c r="AA13" s="162">
        <f t="shared" ref="AA13:AA14" si="12">W13*Z13</f>
        <v>88</v>
      </c>
      <c r="AB13" s="165" t="str">
        <f t="shared" ref="AB13:AB14" si="13">+IF(AND(U13*V13*Z13&gt;=600,U13*V13*Z13&lt;=4000),"I",IF(AND(U13*V13*Z13&gt;=150,U13*V13*Z13&lt;=500),"II",IF(AND(U13*V13*Z13&gt;=40,U13*V13*Z13&lt;=120),"III",IF(AND(U13*V13*Z13&gt;=0,U13*V13*Z13&lt;=20),"IV",""))))</f>
        <v>III</v>
      </c>
      <c r="AC13" s="166" t="str">
        <f t="shared" ref="AC13:AC14" si="14">+IF(AB13="I","Situación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66" t="str">
        <f t="shared" ref="AD13:AD14" si="15">+IF(AB13="I","No aceptable",IF(AB13="II","No aceptable o aceptable con control específico",IF(AB13="III","Aceptable",IF(AB13="IV","Aceptable",""))))</f>
        <v>Aceptable</v>
      </c>
      <c r="AE13" s="166" t="s">
        <v>342</v>
      </c>
      <c r="AF13" s="158" t="s">
        <v>34</v>
      </c>
      <c r="AG13" s="158" t="s">
        <v>34</v>
      </c>
      <c r="AH13" s="158" t="s">
        <v>34</v>
      </c>
      <c r="AI13" s="158" t="s">
        <v>341</v>
      </c>
      <c r="AJ13" s="158" t="s">
        <v>34</v>
      </c>
      <c r="AK13" s="161" t="s">
        <v>271</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110" customFormat="1" ht="104.25" customHeight="1" x14ac:dyDescent="0.35">
      <c r="A14" s="125"/>
      <c r="B14" s="264"/>
      <c r="C14" s="264"/>
      <c r="D14" s="264"/>
      <c r="E14" s="292"/>
      <c r="F14" s="292"/>
      <c r="G14" s="124"/>
      <c r="H14" s="307"/>
      <c r="I14" s="158" t="s">
        <v>612</v>
      </c>
      <c r="J14" s="158" t="s">
        <v>613</v>
      </c>
      <c r="K14" s="158" t="s">
        <v>614</v>
      </c>
      <c r="L14" s="172">
        <v>1</v>
      </c>
      <c r="M14" s="161">
        <v>18</v>
      </c>
      <c r="N14" s="172">
        <v>23</v>
      </c>
      <c r="O14" s="172">
        <f t="shared" ref="O14" si="16">SUM(L14:N14)</f>
        <v>42</v>
      </c>
      <c r="P14" s="158" t="s">
        <v>615</v>
      </c>
      <c r="Q14" s="161">
        <v>8</v>
      </c>
      <c r="R14" s="158" t="s">
        <v>331</v>
      </c>
      <c r="S14" s="158" t="s">
        <v>616</v>
      </c>
      <c r="T14" s="158" t="s">
        <v>617</v>
      </c>
      <c r="U14" s="162">
        <v>2</v>
      </c>
      <c r="V14" s="162">
        <v>1</v>
      </c>
      <c r="W14" s="162">
        <f t="shared" si="9"/>
        <v>2</v>
      </c>
      <c r="X14" s="163" t="str">
        <f t="shared" si="10"/>
        <v>B</v>
      </c>
      <c r="Y14" s="166" t="str">
        <f t="shared" si="11"/>
        <v>Situación mejorable con exposición ocasional o esporádica, o situación sin anomalía destacable con cualquier nivel de exposición. No es esperable que se materialice el riesgo, aunque puede ser concebible.</v>
      </c>
      <c r="Z14" s="162">
        <v>10</v>
      </c>
      <c r="AA14" s="162">
        <f t="shared" si="12"/>
        <v>20</v>
      </c>
      <c r="AB14" s="165" t="str">
        <f t="shared" si="13"/>
        <v>IV</v>
      </c>
      <c r="AC14" s="166" t="str">
        <f t="shared" si="14"/>
        <v>Mantener las medidas de control existentes, pero se deberían considerar soluciones o mejoras y se deben hacer comprobaciones periódicas para asegurar que el riesgo aún es tolerable.</v>
      </c>
      <c r="AD14" s="166" t="str">
        <f t="shared" si="15"/>
        <v>Aceptable</v>
      </c>
      <c r="AE14" s="158" t="s">
        <v>351</v>
      </c>
      <c r="AF14" s="158" t="s">
        <v>34</v>
      </c>
      <c r="AG14" s="158" t="s">
        <v>34</v>
      </c>
      <c r="AH14" s="158" t="s">
        <v>34</v>
      </c>
      <c r="AI14" s="158" t="s">
        <v>338</v>
      </c>
      <c r="AJ14" s="158" t="s">
        <v>34</v>
      </c>
      <c r="AK14" s="161" t="s">
        <v>618</v>
      </c>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row>
    <row r="15" spans="1:64" s="2" customFormat="1" ht="104.25" customHeight="1" x14ac:dyDescent="0.35">
      <c r="A15" s="35"/>
      <c r="B15" s="264"/>
      <c r="C15" s="264"/>
      <c r="D15" s="264"/>
      <c r="E15" s="292"/>
      <c r="F15" s="292"/>
      <c r="G15" s="31" t="s">
        <v>42</v>
      </c>
      <c r="H15" s="307"/>
      <c r="I15" s="158" t="s">
        <v>60</v>
      </c>
      <c r="J15" s="158" t="s">
        <v>345</v>
      </c>
      <c r="K15" s="158" t="s">
        <v>327</v>
      </c>
      <c r="L15" s="172">
        <v>1</v>
      </c>
      <c r="M15" s="161">
        <v>18</v>
      </c>
      <c r="N15" s="172">
        <v>23</v>
      </c>
      <c r="O15" s="172">
        <f t="shared" si="1"/>
        <v>42</v>
      </c>
      <c r="P15" s="158" t="s">
        <v>343</v>
      </c>
      <c r="Q15" s="158">
        <v>8</v>
      </c>
      <c r="R15" s="158" t="s">
        <v>331</v>
      </c>
      <c r="S15" s="158" t="s">
        <v>329</v>
      </c>
      <c r="T15" s="158" t="s">
        <v>443</v>
      </c>
      <c r="U15" s="161">
        <v>2</v>
      </c>
      <c r="V15" s="161">
        <v>2</v>
      </c>
      <c r="W15" s="161">
        <f t="shared" si="2"/>
        <v>4</v>
      </c>
      <c r="X15" s="161" t="str">
        <f t="shared" si="3"/>
        <v>B</v>
      </c>
      <c r="Y15" s="166" t="str">
        <f t="shared" si="4"/>
        <v>Situación mejorable con exposición ocasional o esporádica, o situación sin anomalía destacable con cualquier nivel de exposición. No es esperable que se materialice el riesgo, aunque puede ser concebible.</v>
      </c>
      <c r="Z15" s="162">
        <v>25</v>
      </c>
      <c r="AA15" s="162">
        <f t="shared" si="5"/>
        <v>100</v>
      </c>
      <c r="AB15" s="165" t="str">
        <f t="shared" si="0"/>
        <v>III</v>
      </c>
      <c r="AC15" s="166" t="str">
        <f t="shared" si="6"/>
        <v>Mejorar si es posible. Sería conveniente justificar la intervención y su rentabilidad.</v>
      </c>
      <c r="AD15" s="166" t="str">
        <f t="shared" si="7"/>
        <v>Aceptable</v>
      </c>
      <c r="AE15" s="158" t="s">
        <v>351</v>
      </c>
      <c r="AF15" s="158" t="s">
        <v>34</v>
      </c>
      <c r="AG15" s="158" t="s">
        <v>34</v>
      </c>
      <c r="AH15" s="158" t="s">
        <v>34</v>
      </c>
      <c r="AI15" s="158" t="s">
        <v>344</v>
      </c>
      <c r="AJ15" s="158" t="s">
        <v>34</v>
      </c>
      <c r="AK15" s="161" t="s">
        <v>35</v>
      </c>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s="2" customFormat="1" ht="104.25" customHeight="1" x14ac:dyDescent="0.35">
      <c r="A16" s="35"/>
      <c r="B16" s="264"/>
      <c r="C16" s="264"/>
      <c r="D16" s="264"/>
      <c r="E16" s="292"/>
      <c r="F16" s="292"/>
      <c r="G16" s="100" t="s">
        <v>42</v>
      </c>
      <c r="H16" s="168" t="s">
        <v>306</v>
      </c>
      <c r="I16" s="168" t="s">
        <v>522</v>
      </c>
      <c r="J16" s="168" t="s">
        <v>509</v>
      </c>
      <c r="K16" s="168" t="s">
        <v>510</v>
      </c>
      <c r="L16" s="172">
        <v>1</v>
      </c>
      <c r="M16" s="161">
        <v>18</v>
      </c>
      <c r="N16" s="172">
        <v>23</v>
      </c>
      <c r="O16" s="172">
        <f t="shared" si="1"/>
        <v>42</v>
      </c>
      <c r="P16" s="168" t="s">
        <v>511</v>
      </c>
      <c r="Q16" s="158">
        <v>8</v>
      </c>
      <c r="R16" s="168" t="s">
        <v>512</v>
      </c>
      <c r="S16" s="168" t="s">
        <v>513</v>
      </c>
      <c r="T16" s="168" t="s">
        <v>514</v>
      </c>
      <c r="U16" s="162">
        <v>2</v>
      </c>
      <c r="V16" s="162">
        <v>3</v>
      </c>
      <c r="W16" s="162">
        <f t="shared" si="2"/>
        <v>6</v>
      </c>
      <c r="X16" s="163" t="str">
        <f t="shared" si="3"/>
        <v>M</v>
      </c>
      <c r="Y16" s="166" t="str">
        <f t="shared" si="4"/>
        <v>Situación deficiente con exposición esporádica, o bien situación mejorable con exposición continuada o frecuente. Es posible que suceda el daño alguna vez.</v>
      </c>
      <c r="Z16" s="162">
        <v>25</v>
      </c>
      <c r="AA16" s="162">
        <f t="shared" si="5"/>
        <v>150</v>
      </c>
      <c r="AB16" s="165" t="str">
        <f t="shared" si="0"/>
        <v>II</v>
      </c>
      <c r="AC16" s="166" t="str">
        <f t="shared" si="6"/>
        <v>Corregir y adoptar medidas de control de inmediato. Sin embargo suspenda actividades si el nivel de riesgo está por encima o igual de 360.</v>
      </c>
      <c r="AD16" s="166" t="str">
        <f t="shared" si="7"/>
        <v>No aceptable o aceptable con control específico</v>
      </c>
      <c r="AE16" s="166" t="s">
        <v>655</v>
      </c>
      <c r="AF16" s="158" t="s">
        <v>34</v>
      </c>
      <c r="AG16" s="158" t="s">
        <v>34</v>
      </c>
      <c r="AH16" s="162" t="s">
        <v>507</v>
      </c>
      <c r="AI16" s="162" t="s">
        <v>508</v>
      </c>
      <c r="AJ16" s="158" t="s">
        <v>506</v>
      </c>
      <c r="AK16" s="158" t="s">
        <v>271</v>
      </c>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s="2" customFormat="1" ht="104.25" customHeight="1" x14ac:dyDescent="0.35">
      <c r="A17" s="35"/>
      <c r="B17" s="264"/>
      <c r="C17" s="264"/>
      <c r="D17" s="264"/>
      <c r="E17" s="292"/>
      <c r="F17" s="292"/>
      <c r="G17" s="31" t="s">
        <v>42</v>
      </c>
      <c r="H17" s="307" t="s">
        <v>50</v>
      </c>
      <c r="I17" s="168" t="s">
        <v>310</v>
      </c>
      <c r="J17" s="168" t="s">
        <v>311</v>
      </c>
      <c r="K17" s="168" t="s">
        <v>314</v>
      </c>
      <c r="L17" s="172">
        <v>1</v>
      </c>
      <c r="M17" s="161">
        <v>18</v>
      </c>
      <c r="N17" s="172">
        <v>23</v>
      </c>
      <c r="O17" s="172">
        <f t="shared" si="1"/>
        <v>42</v>
      </c>
      <c r="P17" s="173" t="s">
        <v>317</v>
      </c>
      <c r="Q17" s="161">
        <v>8</v>
      </c>
      <c r="R17" s="173" t="s">
        <v>319</v>
      </c>
      <c r="S17" s="173" t="s">
        <v>438</v>
      </c>
      <c r="T17" s="173" t="s">
        <v>321</v>
      </c>
      <c r="U17" s="161">
        <v>6</v>
      </c>
      <c r="V17" s="161">
        <v>4</v>
      </c>
      <c r="W17" s="161">
        <f t="shared" si="2"/>
        <v>24</v>
      </c>
      <c r="X17" s="161" t="str">
        <f t="shared" si="3"/>
        <v>MA</v>
      </c>
      <c r="Y17" s="166" t="str">
        <f t="shared" si="4"/>
        <v>Situación deficiente con exposición continua, o muy deficiente con exposición frecuente. Normalmente la materialización del riesgo ocurre con frecuencia.</v>
      </c>
      <c r="Z17" s="162">
        <v>10</v>
      </c>
      <c r="AA17" s="162">
        <f t="shared" si="5"/>
        <v>240</v>
      </c>
      <c r="AB17" s="165" t="str">
        <f t="shared" si="0"/>
        <v>II</v>
      </c>
      <c r="AC17" s="166" t="str">
        <f t="shared" si="6"/>
        <v>Corregir y adoptar medidas de control de inmediato. Sin embargo suspenda actividades si el nivel de riesgo está por encima o igual de 360.</v>
      </c>
      <c r="AD17" s="166" t="str">
        <f t="shared" si="7"/>
        <v>No aceptable o aceptable con control específico</v>
      </c>
      <c r="AE17" s="158" t="s">
        <v>545</v>
      </c>
      <c r="AF17" s="158" t="s">
        <v>34</v>
      </c>
      <c r="AG17" s="158" t="s">
        <v>34</v>
      </c>
      <c r="AH17" s="168" t="s">
        <v>325</v>
      </c>
      <c r="AI17" s="168" t="s">
        <v>326</v>
      </c>
      <c r="AJ17" s="161" t="s">
        <v>34</v>
      </c>
      <c r="AK17" s="161" t="s">
        <v>35</v>
      </c>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s="2" customFormat="1" ht="104.25" customHeight="1" x14ac:dyDescent="0.35">
      <c r="A18" s="35"/>
      <c r="B18" s="264"/>
      <c r="C18" s="264"/>
      <c r="D18" s="264"/>
      <c r="E18" s="292"/>
      <c r="F18" s="292"/>
      <c r="G18" s="31" t="s">
        <v>42</v>
      </c>
      <c r="H18" s="307"/>
      <c r="I18" s="168" t="s">
        <v>313</v>
      </c>
      <c r="J18" s="168" t="s">
        <v>312</v>
      </c>
      <c r="K18" s="168" t="s">
        <v>315</v>
      </c>
      <c r="L18" s="172">
        <v>1</v>
      </c>
      <c r="M18" s="161">
        <v>18</v>
      </c>
      <c r="N18" s="172">
        <v>23</v>
      </c>
      <c r="O18" s="172">
        <f t="shared" si="1"/>
        <v>42</v>
      </c>
      <c r="P18" s="173" t="s">
        <v>318</v>
      </c>
      <c r="Q18" s="161">
        <v>8</v>
      </c>
      <c r="R18" s="173" t="s">
        <v>322</v>
      </c>
      <c r="S18" s="173" t="s">
        <v>323</v>
      </c>
      <c r="T18" s="173" t="s">
        <v>324</v>
      </c>
      <c r="U18" s="161">
        <v>6</v>
      </c>
      <c r="V18" s="161">
        <v>4</v>
      </c>
      <c r="W18" s="161">
        <f t="shared" si="2"/>
        <v>24</v>
      </c>
      <c r="X18" s="161" t="str">
        <f t="shared" si="3"/>
        <v>MA</v>
      </c>
      <c r="Y18" s="166" t="str">
        <f t="shared" si="4"/>
        <v>Situación deficiente con exposición continua, o muy deficiente con exposición frecuente. Normalmente la materialización del riesgo ocurre con frecuencia.</v>
      </c>
      <c r="Z18" s="162">
        <v>10</v>
      </c>
      <c r="AA18" s="162">
        <f t="shared" si="5"/>
        <v>240</v>
      </c>
      <c r="AB18" s="165" t="str">
        <f t="shared" si="0"/>
        <v>II</v>
      </c>
      <c r="AC18" s="166" t="str">
        <f t="shared" si="6"/>
        <v>Corregir y adoptar medidas de control de inmediato. Sin embargo suspenda actividades si el nivel de riesgo está por encima o igual de 360.</v>
      </c>
      <c r="AD18" s="166" t="str">
        <f t="shared" si="7"/>
        <v>No aceptable o aceptable con control específico</v>
      </c>
      <c r="AE18" s="158" t="s">
        <v>545</v>
      </c>
      <c r="AF18" s="158" t="s">
        <v>34</v>
      </c>
      <c r="AG18" s="158" t="s">
        <v>34</v>
      </c>
      <c r="AH18" s="168" t="s">
        <v>325</v>
      </c>
      <c r="AI18" s="168" t="s">
        <v>326</v>
      </c>
      <c r="AJ18" s="161" t="s">
        <v>34</v>
      </c>
      <c r="AK18" s="161" t="s">
        <v>35</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104.25" customHeight="1" x14ac:dyDescent="0.35">
      <c r="A19" s="35"/>
      <c r="B19" s="264"/>
      <c r="C19" s="264"/>
      <c r="D19" s="264"/>
      <c r="E19" s="292"/>
      <c r="F19" s="292"/>
      <c r="G19" s="31" t="s">
        <v>33</v>
      </c>
      <c r="H19" s="307" t="s">
        <v>45</v>
      </c>
      <c r="I19" s="168" t="s">
        <v>99</v>
      </c>
      <c r="J19" s="168" t="s">
        <v>424</v>
      </c>
      <c r="K19" s="168" t="s">
        <v>400</v>
      </c>
      <c r="L19" s="172">
        <v>1</v>
      </c>
      <c r="M19" s="161">
        <v>18</v>
      </c>
      <c r="N19" s="172">
        <v>23</v>
      </c>
      <c r="O19" s="172">
        <f t="shared" si="1"/>
        <v>42</v>
      </c>
      <c r="P19" s="168" t="s">
        <v>423</v>
      </c>
      <c r="Q19" s="161">
        <v>8</v>
      </c>
      <c r="R19" s="168" t="s">
        <v>202</v>
      </c>
      <c r="S19" s="158" t="s">
        <v>439</v>
      </c>
      <c r="T19" s="158" t="s">
        <v>446</v>
      </c>
      <c r="U19" s="161">
        <v>2</v>
      </c>
      <c r="V19" s="161">
        <v>2</v>
      </c>
      <c r="W19" s="161">
        <f t="shared" si="2"/>
        <v>4</v>
      </c>
      <c r="X19" s="161" t="str">
        <f t="shared" si="3"/>
        <v>B</v>
      </c>
      <c r="Y19" s="166" t="str">
        <f t="shared" si="4"/>
        <v>Situación mejorable con exposición ocasional o esporádica, o situación sin anomalía destacable con cualquier nivel de exposición. No es esperable que se materialice el riesgo, aunque puede ser concebible.</v>
      </c>
      <c r="Z19" s="162">
        <v>10</v>
      </c>
      <c r="AA19" s="162">
        <f t="shared" si="5"/>
        <v>40</v>
      </c>
      <c r="AB19" s="165" t="str">
        <f t="shared" si="0"/>
        <v>III</v>
      </c>
      <c r="AC19" s="166" t="str">
        <f t="shared" si="6"/>
        <v>Mejorar si es posible. Sería conveniente justificar la intervención y su rentabilidad.</v>
      </c>
      <c r="AD19" s="166" t="str">
        <f t="shared" si="7"/>
        <v>Aceptable</v>
      </c>
      <c r="AE19" s="166" t="s">
        <v>67</v>
      </c>
      <c r="AF19" s="161" t="s">
        <v>34</v>
      </c>
      <c r="AG19" s="161" t="s">
        <v>34</v>
      </c>
      <c r="AH19" s="168" t="s">
        <v>190</v>
      </c>
      <c r="AI19" s="168" t="s">
        <v>447</v>
      </c>
      <c r="AJ19" s="161" t="s">
        <v>34</v>
      </c>
      <c r="AK19" s="161" t="s">
        <v>35</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104.25" customHeight="1" x14ac:dyDescent="0.35">
      <c r="A20" s="35"/>
      <c r="B20" s="264"/>
      <c r="C20" s="264"/>
      <c r="D20" s="264"/>
      <c r="E20" s="292"/>
      <c r="F20" s="292"/>
      <c r="G20" s="31" t="s">
        <v>33</v>
      </c>
      <c r="H20" s="307"/>
      <c r="I20" s="168" t="s">
        <v>65</v>
      </c>
      <c r="J20" s="168" t="s">
        <v>416</v>
      </c>
      <c r="K20" s="168" t="s">
        <v>400</v>
      </c>
      <c r="L20" s="172">
        <v>1</v>
      </c>
      <c r="M20" s="161">
        <v>18</v>
      </c>
      <c r="N20" s="172">
        <v>23</v>
      </c>
      <c r="O20" s="172">
        <f t="shared" si="1"/>
        <v>42</v>
      </c>
      <c r="P20" s="168" t="s">
        <v>417</v>
      </c>
      <c r="Q20" s="161">
        <v>8</v>
      </c>
      <c r="R20" s="168" t="s">
        <v>419</v>
      </c>
      <c r="S20" s="168" t="s">
        <v>642</v>
      </c>
      <c r="T20" s="158" t="s">
        <v>445</v>
      </c>
      <c r="U20" s="161">
        <v>2</v>
      </c>
      <c r="V20" s="161">
        <v>2</v>
      </c>
      <c r="W20" s="161">
        <f t="shared" si="2"/>
        <v>4</v>
      </c>
      <c r="X20" s="161" t="str">
        <f t="shared" si="3"/>
        <v>B</v>
      </c>
      <c r="Y20" s="166" t="str">
        <f t="shared" si="4"/>
        <v>Situación mejorable con exposición ocasional o esporádica, o situación sin anomalía destacable con cualquier nivel de exposición. No es esperable que se materialice el riesgo, aunque puede ser concebible.</v>
      </c>
      <c r="Z20" s="162">
        <v>25</v>
      </c>
      <c r="AA20" s="162">
        <f t="shared" si="5"/>
        <v>100</v>
      </c>
      <c r="AB20" s="165" t="str">
        <f t="shared" si="0"/>
        <v>III</v>
      </c>
      <c r="AC20" s="166" t="str">
        <f t="shared" si="6"/>
        <v>Mejorar si es posible. Sería conveniente justificar la intervención y su rentabilidad.</v>
      </c>
      <c r="AD20" s="166" t="str">
        <f t="shared" si="7"/>
        <v>Aceptable</v>
      </c>
      <c r="AE20" s="166" t="s">
        <v>128</v>
      </c>
      <c r="AF20" s="166" t="s">
        <v>34</v>
      </c>
      <c r="AG20" s="166" t="s">
        <v>202</v>
      </c>
      <c r="AH20" s="168" t="s">
        <v>420</v>
      </c>
      <c r="AI20" s="168" t="s">
        <v>421</v>
      </c>
      <c r="AJ20" s="161" t="s">
        <v>34</v>
      </c>
      <c r="AK20" s="161"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104.25" customHeight="1" x14ac:dyDescent="0.35">
      <c r="A21" s="35"/>
      <c r="B21" s="264"/>
      <c r="C21" s="264"/>
      <c r="D21" s="264"/>
      <c r="E21" s="292"/>
      <c r="F21" s="292"/>
      <c r="G21" s="31" t="s">
        <v>33</v>
      </c>
      <c r="H21" s="307"/>
      <c r="I21" s="168" t="s">
        <v>65</v>
      </c>
      <c r="J21" s="168" t="s">
        <v>418</v>
      </c>
      <c r="K21" s="168" t="s">
        <v>66</v>
      </c>
      <c r="L21" s="172">
        <v>1</v>
      </c>
      <c r="M21" s="161">
        <v>18</v>
      </c>
      <c r="N21" s="172">
        <v>23</v>
      </c>
      <c r="O21" s="172">
        <f t="shared" si="1"/>
        <v>42</v>
      </c>
      <c r="P21" s="168" t="s">
        <v>412</v>
      </c>
      <c r="Q21" s="161">
        <v>8</v>
      </c>
      <c r="R21" s="158" t="s">
        <v>202</v>
      </c>
      <c r="S21" s="168" t="s">
        <v>413</v>
      </c>
      <c r="T21" s="158" t="s">
        <v>449</v>
      </c>
      <c r="U21" s="161">
        <v>0</v>
      </c>
      <c r="V21" s="161">
        <v>1</v>
      </c>
      <c r="W21" s="161">
        <f t="shared" si="2"/>
        <v>0</v>
      </c>
      <c r="X21" s="161" t="str">
        <f t="shared" si="3"/>
        <v>B</v>
      </c>
      <c r="Y21" s="166" t="str">
        <f t="shared" si="4"/>
        <v>Situación mejorable con exposición ocasional o esporádica, o situación sin anomalía destacable con cualquier nivel de exposición. No es esperable que se materialice el riesgo, aunque puede ser concebible.</v>
      </c>
      <c r="Z21" s="162">
        <v>10</v>
      </c>
      <c r="AA21" s="162">
        <f t="shared" si="5"/>
        <v>0</v>
      </c>
      <c r="AB21" s="165" t="str">
        <f t="shared" si="0"/>
        <v>IV</v>
      </c>
      <c r="AC21" s="166" t="str">
        <f t="shared" si="6"/>
        <v>Mantener las medidas de control existentes, pero se deberían considerar soluciones o mejoras y se deben hacer comprobaciones periódicas para asegurar que el riesgo aún es tolerable.</v>
      </c>
      <c r="AD21" s="166" t="str">
        <f t="shared" si="7"/>
        <v>Aceptable</v>
      </c>
      <c r="AE21" s="166" t="s">
        <v>67</v>
      </c>
      <c r="AF21" s="161" t="s">
        <v>34</v>
      </c>
      <c r="AG21" s="161" t="s">
        <v>34</v>
      </c>
      <c r="AH21" s="168" t="s">
        <v>414</v>
      </c>
      <c r="AI21" s="168" t="s">
        <v>415</v>
      </c>
      <c r="AJ21" s="161" t="s">
        <v>34</v>
      </c>
      <c r="AK21" s="161"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104.25" customHeight="1" x14ac:dyDescent="0.35">
      <c r="A22" s="35"/>
      <c r="B22" s="264"/>
      <c r="C22" s="264"/>
      <c r="D22" s="264"/>
      <c r="E22" s="292"/>
      <c r="F22" s="292"/>
      <c r="G22" s="31" t="s">
        <v>33</v>
      </c>
      <c r="H22" s="307"/>
      <c r="I22" s="168" t="s">
        <v>274</v>
      </c>
      <c r="J22" s="168" t="s">
        <v>407</v>
      </c>
      <c r="K22" s="168" t="s">
        <v>405</v>
      </c>
      <c r="L22" s="172">
        <v>1</v>
      </c>
      <c r="M22" s="161">
        <v>18</v>
      </c>
      <c r="N22" s="172">
        <v>23</v>
      </c>
      <c r="O22" s="172">
        <f t="shared" si="1"/>
        <v>42</v>
      </c>
      <c r="P22" s="168" t="s">
        <v>406</v>
      </c>
      <c r="Q22" s="161">
        <v>8</v>
      </c>
      <c r="R22" s="158" t="s">
        <v>202</v>
      </c>
      <c r="S22" s="168" t="s">
        <v>452</v>
      </c>
      <c r="T22" s="158" t="s">
        <v>454</v>
      </c>
      <c r="U22" s="161">
        <v>2</v>
      </c>
      <c r="V22" s="161">
        <v>4</v>
      </c>
      <c r="W22" s="161">
        <f t="shared" si="2"/>
        <v>8</v>
      </c>
      <c r="X22" s="161" t="str">
        <f t="shared" si="3"/>
        <v>M</v>
      </c>
      <c r="Y22" s="166" t="str">
        <f t="shared" si="4"/>
        <v>Situación deficiente con exposición esporádica, o bien situación mejorable con exposición continuada o frecuente. Es posible que suceda el daño alguna vez.</v>
      </c>
      <c r="Z22" s="162">
        <v>25</v>
      </c>
      <c r="AA22" s="162">
        <f t="shared" si="5"/>
        <v>200</v>
      </c>
      <c r="AB22" s="165" t="str">
        <f t="shared" si="0"/>
        <v>II</v>
      </c>
      <c r="AC22" s="166" t="str">
        <f t="shared" si="6"/>
        <v>Corregir y adoptar medidas de control de inmediato. Sin embargo suspenda actividades si el nivel de riesgo está por encima o igual de 360.</v>
      </c>
      <c r="AD22" s="166" t="str">
        <f t="shared" si="7"/>
        <v>No aceptable o aceptable con control específico</v>
      </c>
      <c r="AE22" s="158" t="s">
        <v>34</v>
      </c>
      <c r="AF22" s="158" t="s">
        <v>34</v>
      </c>
      <c r="AG22" s="158" t="s">
        <v>34</v>
      </c>
      <c r="AH22" s="168" t="s">
        <v>408</v>
      </c>
      <c r="AI22" s="158" t="s">
        <v>206</v>
      </c>
      <c r="AJ22" s="158" t="s">
        <v>34</v>
      </c>
      <c r="AK22" s="161"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104.25" customHeight="1" x14ac:dyDescent="0.35">
      <c r="A23" s="35"/>
      <c r="B23" s="264"/>
      <c r="C23" s="264"/>
      <c r="D23" s="264"/>
      <c r="E23" s="292"/>
      <c r="F23" s="292"/>
      <c r="G23" s="31" t="s">
        <v>33</v>
      </c>
      <c r="H23" s="307"/>
      <c r="I23" s="168" t="s">
        <v>48</v>
      </c>
      <c r="J23" s="168" t="s">
        <v>409</v>
      </c>
      <c r="K23" s="168" t="s">
        <v>400</v>
      </c>
      <c r="L23" s="172">
        <v>1</v>
      </c>
      <c r="M23" s="161">
        <v>18</v>
      </c>
      <c r="N23" s="172">
        <v>23</v>
      </c>
      <c r="O23" s="172">
        <f t="shared" si="1"/>
        <v>42</v>
      </c>
      <c r="P23" s="168" t="s">
        <v>417</v>
      </c>
      <c r="Q23" s="161">
        <v>2</v>
      </c>
      <c r="R23" s="168" t="s">
        <v>202</v>
      </c>
      <c r="S23" s="158" t="s">
        <v>440</v>
      </c>
      <c r="T23" s="168" t="s">
        <v>450</v>
      </c>
      <c r="U23" s="161">
        <v>2</v>
      </c>
      <c r="V23" s="161">
        <v>1</v>
      </c>
      <c r="W23" s="161">
        <f t="shared" si="2"/>
        <v>2</v>
      </c>
      <c r="X23" s="161" t="str">
        <f t="shared" si="3"/>
        <v>B</v>
      </c>
      <c r="Y23" s="166" t="str">
        <f t="shared" si="4"/>
        <v>Situación mejorable con exposición ocasional o esporádica, o situación sin anomalía destacable con cualquier nivel de exposición. No es esperable que se materialice el riesgo, aunque puede ser concebible.</v>
      </c>
      <c r="Z23" s="162">
        <v>60</v>
      </c>
      <c r="AA23" s="162">
        <f t="shared" si="5"/>
        <v>120</v>
      </c>
      <c r="AB23" s="165" t="str">
        <f t="shared" si="0"/>
        <v>III</v>
      </c>
      <c r="AC23" s="166" t="str">
        <f t="shared" si="6"/>
        <v>Mejorar si es posible. Sería conveniente justificar la intervención y su rentabilidad.</v>
      </c>
      <c r="AD23" s="166" t="str">
        <f t="shared" si="7"/>
        <v>Aceptable</v>
      </c>
      <c r="AE23" s="166" t="s">
        <v>620</v>
      </c>
      <c r="AF23" s="158" t="s">
        <v>34</v>
      </c>
      <c r="AG23" s="158" t="s">
        <v>34</v>
      </c>
      <c r="AH23" s="168" t="s">
        <v>69</v>
      </c>
      <c r="AI23" s="168" t="s">
        <v>411</v>
      </c>
      <c r="AJ23" s="158" t="s">
        <v>34</v>
      </c>
      <c r="AK23" s="161"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ht="104.25" customHeight="1" thickBot="1" x14ac:dyDescent="0.25">
      <c r="A24" s="44"/>
      <c r="B24" s="284"/>
      <c r="C24" s="284"/>
      <c r="D24" s="284"/>
      <c r="E24" s="293"/>
      <c r="F24" s="293"/>
      <c r="G24" s="31" t="s">
        <v>33</v>
      </c>
      <c r="H24" s="168" t="s">
        <v>72</v>
      </c>
      <c r="I24" s="168" t="s">
        <v>398</v>
      </c>
      <c r="J24" s="168" t="s">
        <v>399</v>
      </c>
      <c r="K24" s="168" t="s">
        <v>400</v>
      </c>
      <c r="L24" s="172">
        <v>1</v>
      </c>
      <c r="M24" s="161">
        <v>18</v>
      </c>
      <c r="N24" s="172">
        <v>23</v>
      </c>
      <c r="O24" s="172">
        <f t="shared" si="1"/>
        <v>42</v>
      </c>
      <c r="P24" s="168" t="s">
        <v>401</v>
      </c>
      <c r="Q24" s="161">
        <v>8</v>
      </c>
      <c r="R24" s="168" t="s">
        <v>402</v>
      </c>
      <c r="S24" s="168" t="s">
        <v>403</v>
      </c>
      <c r="T24" s="158" t="s">
        <v>469</v>
      </c>
      <c r="U24" s="161">
        <v>2</v>
      </c>
      <c r="V24" s="161">
        <v>1</v>
      </c>
      <c r="W24" s="161">
        <f t="shared" si="2"/>
        <v>2</v>
      </c>
      <c r="X24" s="161" t="str">
        <f t="shared" si="3"/>
        <v>B</v>
      </c>
      <c r="Y24" s="166" t="str">
        <f t="shared" si="4"/>
        <v>Situación mejorable con exposición ocasional o esporádica, o situación sin anomalía destacable con cualquier nivel de exposición. No es esperable que se materialice el riesgo, aunque puede ser concebible.</v>
      </c>
      <c r="Z24" s="162">
        <v>10</v>
      </c>
      <c r="AA24" s="162">
        <f t="shared" si="5"/>
        <v>20</v>
      </c>
      <c r="AB24" s="165" t="str">
        <f t="shared" si="0"/>
        <v>IV</v>
      </c>
      <c r="AC24" s="166" t="str">
        <f t="shared" si="6"/>
        <v>Mantener las medidas de control existentes, pero se deberían considerar soluciones o mejoras y se deben hacer comprobaciones periódicas para asegurar que el riesgo aún es tolerable.</v>
      </c>
      <c r="AD24" s="166" t="str">
        <f t="shared" si="7"/>
        <v>Aceptable</v>
      </c>
      <c r="AE24" s="166" t="s">
        <v>623</v>
      </c>
      <c r="AF24" s="161" t="s">
        <v>34</v>
      </c>
      <c r="AG24" s="161" t="s">
        <v>34</v>
      </c>
      <c r="AH24" s="168" t="s">
        <v>73</v>
      </c>
      <c r="AI24" s="168" t="s">
        <v>404</v>
      </c>
      <c r="AJ24" s="161" t="s">
        <v>34</v>
      </c>
      <c r="AK24" s="161" t="s">
        <v>624</v>
      </c>
    </row>
    <row r="25" spans="1:64" ht="104.25" customHeight="1" x14ac:dyDescent="0.2">
      <c r="AI25" s="153"/>
    </row>
  </sheetData>
  <mergeCells count="45">
    <mergeCell ref="G9:G10"/>
    <mergeCell ref="B5:T5"/>
    <mergeCell ref="U5:AK5"/>
    <mergeCell ref="B7:T8"/>
    <mergeCell ref="U7:AC8"/>
    <mergeCell ref="AD7:AD8"/>
    <mergeCell ref="AE7:AK7"/>
    <mergeCell ref="AE8:AK8"/>
    <mergeCell ref="B9:B10"/>
    <mergeCell ref="C9:C10"/>
    <mergeCell ref="D9:D10"/>
    <mergeCell ref="E9:E10"/>
    <mergeCell ref="F9:F10"/>
    <mergeCell ref="AJ9:AJ10"/>
    <mergeCell ref="AK9:AK10"/>
    <mergeCell ref="AA9:AA10"/>
    <mergeCell ref="B11:B24"/>
    <mergeCell ref="C11:C24"/>
    <mergeCell ref="D11:D24"/>
    <mergeCell ref="E11:E24"/>
    <mergeCell ref="F11:F24"/>
    <mergeCell ref="AI9:AI10"/>
    <mergeCell ref="AD9:AD10"/>
    <mergeCell ref="AE9:AE10"/>
    <mergeCell ref="AF9:AF10"/>
    <mergeCell ref="U9:U10"/>
    <mergeCell ref="AB9:AB10"/>
    <mergeCell ref="AC9:AC10"/>
    <mergeCell ref="V9:V10"/>
    <mergeCell ref="W9:W10"/>
    <mergeCell ref="X9:X10"/>
    <mergeCell ref="Y9:Y10"/>
    <mergeCell ref="Z9:Z10"/>
    <mergeCell ref="H11:H12"/>
    <mergeCell ref="H17:H18"/>
    <mergeCell ref="H19:H23"/>
    <mergeCell ref="AG9:AG10"/>
    <mergeCell ref="AH9:AH10"/>
    <mergeCell ref="K9:K10"/>
    <mergeCell ref="L9:O9"/>
    <mergeCell ref="P9:P10"/>
    <mergeCell ref="Q9:Q10"/>
    <mergeCell ref="R9:T9"/>
    <mergeCell ref="H9:J9"/>
    <mergeCell ref="H13:H15"/>
  </mergeCells>
  <conditionalFormatting sqref="AB682:AF682 AE514:AF514 AE502:AF502 AE234:AF234 AB50:AF50 AB35:AF35 AB29:AF32 AB33:AE34 AB44:AF47 AB36:AE43 AB48:AE49 AB62:AF63 AB51:AE61 AB65:AF65 AB64:AE64 AB75:AF76 AB66:AE74 AB78:AF78 AB77:AE77 AB90:AF91 AB79:AE89 AB93:AF93 AB92:AE92 AB94:AE103 AF89 AF103:AF104 AE106:AF106 AE104:AE105 AE107:AE116 AF116 AE117:AF118 AE120:AF120 AE119 AE121:AE130 AF130 AE131:AF132 AE134:AF134 AE133 AE135:AE144 AF144 AE145:AF146 AE148:AF148 AE147 AE149:AE158 AF158 AB104:AD158 AB159:AF231 AE246:AF247 AE249:AF249 AE248 AE250:AE259 AF259 AB260:AF260 AE261:AF499 AE500:AE501 AE503:AE513 AB261:AD514 AB515:AF600 AB677:AF677 AB612:AF613 AB603:AF603 AB601:AE602 AB604:AE611 AB615:AF674 AB614:AE614 AB675:AE676 AB678:AE681 AB686:AF687 AB683:AE685 AB689:AF749 AB688:AE688 AB232:AE233 AE235:AE245 AB234:AD259 AC21:AD21 AB25:AE28 AB23:AD24 AB20:AB22 AB11:AB13 AB17:AD19 AB15:AD15">
    <cfRule type="cellIs" dxfId="137" priority="136" stopIfTrue="1" operator="equal">
      <formula>"I"</formula>
    </cfRule>
    <cfRule type="cellIs" dxfId="136" priority="137" stopIfTrue="1" operator="equal">
      <formula>"II"</formula>
    </cfRule>
    <cfRule type="cellIs" dxfId="135" priority="138" stopIfTrue="1" operator="between">
      <formula>"III"</formula>
      <formula>"IV"</formula>
    </cfRule>
  </conditionalFormatting>
  <conditionalFormatting sqref="AD682:AF682 AE514:AF514 AE502:AF502 AD234:AF234 AD232:AE233 AD235:AE246 AD50:AF50 AD35:AF35 AD29:AF32 AD33:AE34 AD44:AF47 AD36:AE43 AD48:AE49 AD62:AF63 AD51:AE61 AD65:AF65 AD64:AE64 AD75:AF76 AD66:AE74 AD78:AF78 AD77:AE77 AD90:AF91 AD79:AE89 AD93:AF93 AD92:AE92 AD94:AE103 AF89 AF103:AF104 AE106:AF106 AE104:AE105 AE107:AE116 AF116 AE117:AF118 AE120:AF120 AE119 AE121:AE130 AF130 AE131:AF132 AE134:AF134 AE133 AE135:AE144 AF144 AE145:AF146 AE148:AF148 AE147 AE149:AE158 AF158 AD104:AD158 AD159:AF231 AF246:AF247 AE249:AF249 AE247:AE248 AE250:AE259 AF259 AD247:AD259 AD260:AF260 AE261:AF499 AE500:AE501 AE503:AE513 AD261:AD514 AD515:AF600 AD677:AF677 AD612:AF613 AD603:AF603 AD601:AE602 AD604:AE611 AD615:AF674 AD614:AE614 AD675:AE676 AD678:AE681 AD686:AF687 AD683:AE685 AD689:AF749 AD688:AE688 AD15 AD21 AD25:AE28 AD23:AD24 AD17:AD19">
    <cfRule type="cellIs" dxfId="134" priority="134" stopIfTrue="1" operator="equal">
      <formula>"Aceptable"</formula>
    </cfRule>
    <cfRule type="cellIs" dxfId="133" priority="135" stopIfTrue="1" operator="equal">
      <formula>"No aceptable"</formula>
    </cfRule>
  </conditionalFormatting>
  <conditionalFormatting sqref="AD15 AD21 AD23:AD749 AD17:AD19">
    <cfRule type="containsText" dxfId="132" priority="131" stopIfTrue="1" operator="containsText" text="No aceptable o aceptable con control específico">
      <formula>NOT(ISERROR(SEARCH("No aceptable o aceptable con control específico",AD15)))</formula>
    </cfRule>
    <cfRule type="containsText" dxfId="131" priority="132" stopIfTrue="1" operator="containsText" text="No aceptable">
      <formula>NOT(ISERROR(SEARCH("No aceptable",AD15)))</formula>
    </cfRule>
    <cfRule type="containsText" dxfId="130" priority="133" stopIfTrue="1" operator="containsText" text="No Aceptable o aceptable con control específico">
      <formula>NOT(ISERROR(SEARCH("No Aceptable o aceptable con control específico",AD15)))</formula>
    </cfRule>
  </conditionalFormatting>
  <conditionalFormatting sqref="AD11">
    <cfRule type="containsText" dxfId="129" priority="123" stopIfTrue="1" operator="containsText" text="No aceptable o aceptable con control específico">
      <formula>NOT(ISERROR(SEARCH("No aceptable o aceptable con control específico",AD11)))</formula>
    </cfRule>
    <cfRule type="containsText" dxfId="128" priority="124" stopIfTrue="1" operator="containsText" text="No aceptable">
      <formula>NOT(ISERROR(SEARCH("No aceptable",AD11)))</formula>
    </cfRule>
    <cfRule type="containsText" dxfId="127" priority="125" stopIfTrue="1" operator="containsText" text="No Aceptable o aceptable con control específico">
      <formula>NOT(ISERROR(SEARCH("No Aceptable o aceptable con control específico",AD11)))</formula>
    </cfRule>
  </conditionalFormatting>
  <conditionalFormatting sqref="AD11">
    <cfRule type="cellIs" dxfId="126" priority="126" stopIfTrue="1" operator="equal">
      <formula>"Aceptable"</formula>
    </cfRule>
    <cfRule type="cellIs" dxfId="125" priority="127" stopIfTrue="1" operator="equal">
      <formula>"No aceptable"</formula>
    </cfRule>
  </conditionalFormatting>
  <conditionalFormatting sqref="AD12:AD13">
    <cfRule type="cellIs" dxfId="124" priority="118" stopIfTrue="1" operator="equal">
      <formula>"Aceptable"</formula>
    </cfRule>
    <cfRule type="cellIs" dxfId="123" priority="119" stopIfTrue="1" operator="equal">
      <formula>"No aceptable"</formula>
    </cfRule>
  </conditionalFormatting>
  <conditionalFormatting sqref="AD12:AD13">
    <cfRule type="containsText" dxfId="122" priority="115" stopIfTrue="1" operator="containsText" text="No aceptable o aceptable con control específico">
      <formula>NOT(ISERROR(SEARCH("No aceptable o aceptable con control específico",AD12)))</formula>
    </cfRule>
    <cfRule type="containsText" dxfId="121" priority="116" stopIfTrue="1" operator="containsText" text="No aceptable">
      <formula>NOT(ISERROR(SEARCH("No aceptable",AD12)))</formula>
    </cfRule>
    <cfRule type="containsText" dxfId="120" priority="117" stopIfTrue="1" operator="containsText" text="No Aceptable o aceptable con control específico">
      <formula>NOT(ISERROR(SEARCH("No Aceptable o aceptable con control específico",AD12)))</formula>
    </cfRule>
  </conditionalFormatting>
  <conditionalFormatting sqref="AD20">
    <cfRule type="cellIs" dxfId="119" priority="110" stopIfTrue="1" operator="equal">
      <formula>"Aceptable"</formula>
    </cfRule>
    <cfRule type="cellIs" dxfId="118" priority="111" stopIfTrue="1" operator="equal">
      <formula>"No aceptable"</formula>
    </cfRule>
  </conditionalFormatting>
  <conditionalFormatting sqref="AD20">
    <cfRule type="containsText" dxfId="117" priority="107" stopIfTrue="1" operator="containsText" text="No aceptable o aceptable con control específico">
      <formula>NOT(ISERROR(SEARCH("No aceptable o aceptable con control específico",AD20)))</formula>
    </cfRule>
    <cfRule type="containsText" dxfId="116" priority="108" stopIfTrue="1" operator="containsText" text="No aceptable">
      <formula>NOT(ISERROR(SEARCH("No aceptable",AD20)))</formula>
    </cfRule>
    <cfRule type="containsText" dxfId="115" priority="109" stopIfTrue="1" operator="containsText" text="No Aceptable o aceptable con control específico">
      <formula>NOT(ISERROR(SEARCH("No Aceptable o aceptable con control específico",AD20)))</formula>
    </cfRule>
  </conditionalFormatting>
  <conditionalFormatting sqref="AD22">
    <cfRule type="cellIs" dxfId="114" priority="102" stopIfTrue="1" operator="equal">
      <formula>"Aceptable"</formula>
    </cfRule>
    <cfRule type="cellIs" dxfId="113" priority="103" stopIfTrue="1" operator="equal">
      <formula>"No aceptable"</formula>
    </cfRule>
  </conditionalFormatting>
  <conditionalFormatting sqref="AD22">
    <cfRule type="containsText" dxfId="112" priority="99" stopIfTrue="1" operator="containsText" text="No aceptable o aceptable con control específico">
      <formula>NOT(ISERROR(SEARCH("No aceptable o aceptable con control específico",AD22)))</formula>
    </cfRule>
    <cfRule type="containsText" dxfId="111" priority="100" stopIfTrue="1" operator="containsText" text="No aceptable">
      <formula>NOT(ISERROR(SEARCH("No aceptable",AD22)))</formula>
    </cfRule>
    <cfRule type="containsText" dxfId="110" priority="101" stopIfTrue="1" operator="containsText" text="No Aceptable o aceptable con control específico">
      <formula>NOT(ISERROR(SEARCH("No Aceptable o aceptable con control específico",AD22)))</formula>
    </cfRule>
  </conditionalFormatting>
  <conditionalFormatting sqref="AE13">
    <cfRule type="cellIs" dxfId="109" priority="89" stopIfTrue="1" operator="equal">
      <formula>"Aceptable"</formula>
    </cfRule>
    <cfRule type="cellIs" dxfId="108" priority="90" stopIfTrue="1" operator="equal">
      <formula>"No aceptable"</formula>
    </cfRule>
  </conditionalFormatting>
  <conditionalFormatting sqref="AE13">
    <cfRule type="cellIs" dxfId="107" priority="91" stopIfTrue="1" operator="equal">
      <formula>"I"</formula>
    </cfRule>
    <cfRule type="cellIs" dxfId="106" priority="92" stopIfTrue="1" operator="equal">
      <formula>"II"</formula>
    </cfRule>
    <cfRule type="cellIs" dxfId="105" priority="93" stopIfTrue="1" operator="between">
      <formula>"III"</formula>
      <formula>"IV"</formula>
    </cfRule>
  </conditionalFormatting>
  <conditionalFormatting sqref="AE11:AE12">
    <cfRule type="cellIs" dxfId="104" priority="86" stopIfTrue="1" operator="equal">
      <formula>"I"</formula>
    </cfRule>
    <cfRule type="cellIs" dxfId="103" priority="87" stopIfTrue="1" operator="equal">
      <formula>"II"</formula>
    </cfRule>
    <cfRule type="cellIs" dxfId="102" priority="88" stopIfTrue="1" operator="between">
      <formula>"III"</formula>
      <formula>"IV"</formula>
    </cfRule>
  </conditionalFormatting>
  <conditionalFormatting sqref="AE11:AE12">
    <cfRule type="cellIs" dxfId="101" priority="84" stopIfTrue="1" operator="equal">
      <formula>"Aceptable"</formula>
    </cfRule>
    <cfRule type="cellIs" dxfId="100" priority="85" stopIfTrue="1" operator="equal">
      <formula>"No aceptable"</formula>
    </cfRule>
  </conditionalFormatting>
  <conditionalFormatting sqref="AE19">
    <cfRule type="cellIs" dxfId="99" priority="81" stopIfTrue="1" operator="equal">
      <formula>"I"</formula>
    </cfRule>
    <cfRule type="cellIs" dxfId="98" priority="82" stopIfTrue="1" operator="equal">
      <formula>"II"</formula>
    </cfRule>
    <cfRule type="cellIs" dxfId="97" priority="83" stopIfTrue="1" operator="between">
      <formula>"III"</formula>
      <formula>"IV"</formula>
    </cfRule>
  </conditionalFormatting>
  <conditionalFormatting sqref="AE19">
    <cfRule type="cellIs" dxfId="96" priority="79" stopIfTrue="1" operator="equal">
      <formula>"Aceptable"</formula>
    </cfRule>
    <cfRule type="cellIs" dxfId="95" priority="80" stopIfTrue="1" operator="equal">
      <formula>"No aceptable"</formula>
    </cfRule>
  </conditionalFormatting>
  <conditionalFormatting sqref="AE20">
    <cfRule type="cellIs" dxfId="94" priority="77" stopIfTrue="1" operator="equal">
      <formula>"Aceptable"</formula>
    </cfRule>
    <cfRule type="cellIs" dxfId="93" priority="78" stopIfTrue="1" operator="equal">
      <formula>"No aceptable"</formula>
    </cfRule>
  </conditionalFormatting>
  <conditionalFormatting sqref="AE21">
    <cfRule type="cellIs" dxfId="92" priority="74" stopIfTrue="1" operator="equal">
      <formula>"I"</formula>
    </cfRule>
    <cfRule type="cellIs" dxfId="91" priority="75" stopIfTrue="1" operator="equal">
      <formula>"II"</formula>
    </cfRule>
    <cfRule type="cellIs" dxfId="90" priority="76" stopIfTrue="1" operator="between">
      <formula>"III"</formula>
      <formula>"IV"</formula>
    </cfRule>
  </conditionalFormatting>
  <conditionalFormatting sqref="AE21">
    <cfRule type="cellIs" dxfId="89" priority="72" stopIfTrue="1" operator="equal">
      <formula>"Aceptable"</formula>
    </cfRule>
    <cfRule type="cellIs" dxfId="88" priority="73" stopIfTrue="1" operator="equal">
      <formula>"No aceptable"</formula>
    </cfRule>
  </conditionalFormatting>
  <conditionalFormatting sqref="AE22">
    <cfRule type="cellIs" dxfId="87" priority="64" stopIfTrue="1" operator="equal">
      <formula>"I"</formula>
    </cfRule>
    <cfRule type="cellIs" dxfId="86" priority="65" stopIfTrue="1" operator="equal">
      <formula>"II"</formula>
    </cfRule>
    <cfRule type="cellIs" dxfId="85" priority="66" stopIfTrue="1" operator="between">
      <formula>"III"</formula>
      <formula>"IV"</formula>
    </cfRule>
  </conditionalFormatting>
  <conditionalFormatting sqref="AE22">
    <cfRule type="cellIs" dxfId="84" priority="62" stopIfTrue="1" operator="equal">
      <formula>"Aceptable"</formula>
    </cfRule>
    <cfRule type="cellIs" dxfId="83" priority="63" stopIfTrue="1" operator="equal">
      <formula>"No aceptable"</formula>
    </cfRule>
  </conditionalFormatting>
  <conditionalFormatting sqref="AE17">
    <cfRule type="cellIs" dxfId="82" priority="49" stopIfTrue="1" operator="equal">
      <formula>"I"</formula>
    </cfRule>
    <cfRule type="cellIs" dxfId="81" priority="50" stopIfTrue="1" operator="equal">
      <formula>"II"</formula>
    </cfRule>
    <cfRule type="cellIs" dxfId="80" priority="51" stopIfTrue="1" operator="between">
      <formula>"III"</formula>
      <formula>"IV"</formula>
    </cfRule>
  </conditionalFormatting>
  <conditionalFormatting sqref="AE17">
    <cfRule type="cellIs" dxfId="79" priority="47" stopIfTrue="1" operator="equal">
      <formula>"Aceptable"</formula>
    </cfRule>
    <cfRule type="cellIs" dxfId="78" priority="48" stopIfTrue="1" operator="equal">
      <formula>"No aceptable"</formula>
    </cfRule>
  </conditionalFormatting>
  <conditionalFormatting sqref="AE18">
    <cfRule type="cellIs" dxfId="77" priority="44" stopIfTrue="1" operator="equal">
      <formula>"I"</formula>
    </cfRule>
    <cfRule type="cellIs" dxfId="76" priority="45" stopIfTrue="1" operator="equal">
      <formula>"II"</formula>
    </cfRule>
    <cfRule type="cellIs" dxfId="75" priority="46" stopIfTrue="1" operator="between">
      <formula>"III"</formula>
      <formula>"IV"</formula>
    </cfRule>
  </conditionalFormatting>
  <conditionalFormatting sqref="AE18">
    <cfRule type="cellIs" dxfId="74" priority="42" stopIfTrue="1" operator="equal">
      <formula>"Aceptable"</formula>
    </cfRule>
    <cfRule type="cellIs" dxfId="73" priority="43" stopIfTrue="1" operator="equal">
      <formula>"No aceptable"</formula>
    </cfRule>
  </conditionalFormatting>
  <conditionalFormatting sqref="AB16:AD16">
    <cfRule type="cellIs" dxfId="72" priority="39" stopIfTrue="1" operator="equal">
      <formula>"I"</formula>
    </cfRule>
    <cfRule type="cellIs" dxfId="71" priority="40" stopIfTrue="1" operator="equal">
      <formula>"II"</formula>
    </cfRule>
    <cfRule type="cellIs" dxfId="70" priority="41" stopIfTrue="1" operator="between">
      <formula>"III"</formula>
      <formula>"IV"</formula>
    </cfRule>
  </conditionalFormatting>
  <conditionalFormatting sqref="AD16">
    <cfRule type="cellIs" dxfId="69" priority="37" stopIfTrue="1" operator="equal">
      <formula>"Aceptable"</formula>
    </cfRule>
    <cfRule type="cellIs" dxfId="68" priority="38" stopIfTrue="1" operator="equal">
      <formula>"No aceptable"</formula>
    </cfRule>
  </conditionalFormatting>
  <conditionalFormatting sqref="AD16">
    <cfRule type="containsText" dxfId="67" priority="34" stopIfTrue="1" operator="containsText" text="No aceptable o aceptable con control específico">
      <formula>NOT(ISERROR(SEARCH("No aceptable o aceptable con control específico",AD16)))</formula>
    </cfRule>
    <cfRule type="containsText" dxfId="66" priority="35" stopIfTrue="1" operator="containsText" text="No aceptable">
      <formula>NOT(ISERROR(SEARCH("No aceptable",AD16)))</formula>
    </cfRule>
    <cfRule type="containsText" dxfId="65" priority="36" stopIfTrue="1" operator="containsText" text="No Aceptable o aceptable con control específico">
      <formula>NOT(ISERROR(SEARCH("No Aceptable o aceptable con control específico",AD16)))</formula>
    </cfRule>
  </conditionalFormatting>
  <conditionalFormatting sqref="AB14:AC14">
    <cfRule type="cellIs" dxfId="64" priority="31" stopIfTrue="1" operator="equal">
      <formula>"I"</formula>
    </cfRule>
    <cfRule type="cellIs" dxfId="63" priority="32" stopIfTrue="1" operator="equal">
      <formula>"II"</formula>
    </cfRule>
    <cfRule type="cellIs" dxfId="62" priority="33" stopIfTrue="1" operator="between">
      <formula>"III"</formula>
      <formula>"IV"</formula>
    </cfRule>
  </conditionalFormatting>
  <conditionalFormatting sqref="AD14">
    <cfRule type="cellIs" dxfId="61" priority="28" stopIfTrue="1" operator="equal">
      <formula>"I"</formula>
    </cfRule>
    <cfRule type="cellIs" dxfId="60" priority="29" stopIfTrue="1" operator="equal">
      <formula>"II"</formula>
    </cfRule>
    <cfRule type="cellIs" dxfId="59" priority="30" stopIfTrue="1" operator="between">
      <formula>"III"</formula>
      <formula>"IV"</formula>
    </cfRule>
  </conditionalFormatting>
  <conditionalFormatting sqref="AD14">
    <cfRule type="cellIs" dxfId="58" priority="26" stopIfTrue="1" operator="equal">
      <formula>"Aceptable"</formula>
    </cfRule>
    <cfRule type="cellIs" dxfId="57" priority="27" stopIfTrue="1" operator="equal">
      <formula>"No aceptable"</formula>
    </cfRule>
  </conditionalFormatting>
  <conditionalFormatting sqref="AD14">
    <cfRule type="containsText" dxfId="56" priority="23" stopIfTrue="1" operator="containsText" text="No aceptable o aceptable con control específico">
      <formula>NOT(ISERROR(SEARCH("No aceptable o aceptable con control específico",AD14)))</formula>
    </cfRule>
    <cfRule type="containsText" dxfId="55" priority="24" stopIfTrue="1" operator="containsText" text="No aceptable">
      <formula>NOT(ISERROR(SEARCH("No aceptable",AD14)))</formula>
    </cfRule>
    <cfRule type="containsText" dxfId="54" priority="25" stopIfTrue="1" operator="containsText" text="No Aceptable o aceptable con control específico">
      <formula>NOT(ISERROR(SEARCH("No Aceptable o aceptable con control específico",AD14)))</formula>
    </cfRule>
  </conditionalFormatting>
  <conditionalFormatting sqref="AD14">
    <cfRule type="containsText" dxfId="53" priority="21" stopIfTrue="1" operator="containsText" text="No aceptable">
      <formula>NOT(ISERROR(SEARCH("No aceptable",AD14)))</formula>
    </cfRule>
    <cfRule type="containsText" dxfId="52" priority="22" stopIfTrue="1" operator="containsText" text="No Aceptable o aceptable con control específico">
      <formula>NOT(ISERROR(SEARCH("No Aceptable o aceptable con control específico",AD14)))</formula>
    </cfRule>
  </conditionalFormatting>
  <conditionalFormatting sqref="AE23">
    <cfRule type="cellIs" dxfId="51" priority="8" stopIfTrue="1" operator="equal">
      <formula>"I"</formula>
    </cfRule>
    <cfRule type="cellIs" dxfId="50" priority="9" stopIfTrue="1" operator="equal">
      <formula>"II"</formula>
    </cfRule>
    <cfRule type="cellIs" dxfId="49" priority="10" stopIfTrue="1" operator="between">
      <formula>"III"</formula>
      <formula>"IV"</formula>
    </cfRule>
  </conditionalFormatting>
  <conditionalFormatting sqref="AE23">
    <cfRule type="cellIs" dxfId="48" priority="6" stopIfTrue="1" operator="equal">
      <formula>"Aceptable"</formula>
    </cfRule>
    <cfRule type="cellIs" dxfId="47" priority="7" stopIfTrue="1" operator="equal">
      <formula>"No aceptable"</formula>
    </cfRule>
  </conditionalFormatting>
  <conditionalFormatting sqref="AE16">
    <cfRule type="cellIs" dxfId="46" priority="13" stopIfTrue="1" operator="equal">
      <formula>"I"</formula>
    </cfRule>
    <cfRule type="cellIs" dxfId="45" priority="14" stopIfTrue="1" operator="equal">
      <formula>"II"</formula>
    </cfRule>
    <cfRule type="cellIs" dxfId="44" priority="15" stopIfTrue="1" operator="between">
      <formula>"III"</formula>
      <formula>"IV"</formula>
    </cfRule>
  </conditionalFormatting>
  <conditionalFormatting sqref="AE16">
    <cfRule type="cellIs" dxfId="43" priority="11" stopIfTrue="1" operator="equal">
      <formula>"Aceptable"</formula>
    </cfRule>
    <cfRule type="cellIs" dxfId="42" priority="12" stopIfTrue="1" operator="equal">
      <formula>"No aceptable"</formula>
    </cfRule>
  </conditionalFormatting>
  <conditionalFormatting sqref="AE24">
    <cfRule type="cellIs" dxfId="41" priority="3" stopIfTrue="1" operator="equal">
      <formula>"I"</formula>
    </cfRule>
    <cfRule type="cellIs" dxfId="40" priority="4" stopIfTrue="1" operator="equal">
      <formula>"II"</formula>
    </cfRule>
    <cfRule type="cellIs" dxfId="39" priority="5" stopIfTrue="1" operator="between">
      <formula>"III"</formula>
      <formula>"IV"</formula>
    </cfRule>
  </conditionalFormatting>
  <conditionalFormatting sqref="AE24">
    <cfRule type="cellIs" dxfId="38" priority="1" stopIfTrue="1" operator="equal">
      <formula>"Aceptable"</formula>
    </cfRule>
    <cfRule type="cellIs" dxfId="37"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23:Z24 Z11:Z21" xr:uid="{00000000-0002-0000-2200-000000000000}">
      <formula1>"100,60,25,10"</formula1>
    </dataValidation>
    <dataValidation type="list" allowBlank="1" showInputMessage="1" prompt="4 = Continua_x000a_3 = Frecuente_x000a_2 = Ocasional_x000a_1 = Esporádica" sqref="V11:V24" xr:uid="{00000000-0002-0000-2200-000001000000}">
      <formula1>"4, 3, 2, 1"</formula1>
    </dataValidation>
    <dataValidation type="list" allowBlank="1" showInputMessage="1" showErrorMessage="1" prompt="10 = Muy Alto_x000a_6 = Alto_x000a_2 = Medio_x000a_0 = Bajo" sqref="U11:U24" xr:uid="{00000000-0002-0000-2200-000002000000}">
      <formula1>"10, 6, 2, 0, "</formula1>
    </dataValidation>
    <dataValidation allowBlank="1" sqref="AA23:AA24 AA11:AA21" xr:uid="{00000000-0002-0000-2200-000003000000}"/>
  </dataValidations>
  <pageMargins left="0.7" right="0.7" top="0.75" bottom="0.75" header="0.3" footer="0.3"/>
  <pageSetup orientation="portrait" horizontalDpi="4294967294" verticalDpi="4294967294"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pageSetUpPr fitToPage="1"/>
  </sheetPr>
  <dimension ref="A1:BL79"/>
  <sheetViews>
    <sheetView topLeftCell="L11" zoomScaleNormal="100" zoomScaleSheetLayoutView="100" workbookViewId="0">
      <selection activeCell="AE13" sqref="AE13"/>
    </sheetView>
  </sheetViews>
  <sheetFormatPr baseColWidth="10" defaultRowHeight="15" x14ac:dyDescent="0.3"/>
  <cols>
    <col min="1" max="1" width="1.85546875" style="54" customWidth="1"/>
    <col min="2" max="2" width="4.85546875" style="54" customWidth="1"/>
    <col min="3" max="3" width="6.42578125" style="54" customWidth="1"/>
    <col min="4" max="4" width="4.5703125" style="54" customWidth="1"/>
    <col min="5" max="5" width="5" style="55" customWidth="1"/>
    <col min="6" max="6" width="6.5703125" style="54" customWidth="1"/>
    <col min="7" max="7" width="8.28515625" style="54" customWidth="1"/>
    <col min="8" max="8" width="13.140625" style="56" customWidth="1"/>
    <col min="9" max="9" width="14.140625" style="54" customWidth="1"/>
    <col min="10" max="10" width="15.7109375" style="54" customWidth="1"/>
    <col min="11" max="11" width="13.5703125" style="54" customWidth="1"/>
    <col min="12" max="15" width="5.140625" style="54" customWidth="1"/>
    <col min="16" max="16" width="16.7109375" style="54" customWidth="1"/>
    <col min="17" max="17" width="5.7109375" style="54" customWidth="1"/>
    <col min="18" max="18" width="7.140625" style="54" customWidth="1"/>
    <col min="19" max="19" width="9.42578125" style="54" customWidth="1"/>
    <col min="20" max="20" width="10.42578125" style="54" customWidth="1"/>
    <col min="21" max="21" width="5" style="54" customWidth="1"/>
    <col min="22" max="22" width="5.42578125" style="54" customWidth="1"/>
    <col min="23" max="23" width="8.140625" style="54" customWidth="1"/>
    <col min="24" max="24" width="6.7109375" style="54" customWidth="1"/>
    <col min="25" max="25" width="24.7109375" style="54" customWidth="1"/>
    <col min="26" max="26" width="7.7109375" style="54" customWidth="1"/>
    <col min="27" max="27" width="8.140625" style="54" customWidth="1"/>
    <col min="28" max="28" width="7.28515625" style="54" customWidth="1"/>
    <col min="29" max="29" width="24.42578125" style="54" customWidth="1"/>
    <col min="30" max="30" width="12.7109375" style="54" customWidth="1"/>
    <col min="31" max="31" width="23.5703125" style="54" customWidth="1"/>
    <col min="32" max="32" width="13.7109375" style="55" customWidth="1"/>
    <col min="33" max="33" width="13" style="55" customWidth="1"/>
    <col min="34" max="34" width="22.28515625" style="55" customWidth="1"/>
    <col min="35" max="35" width="31.140625" style="54" customWidth="1"/>
    <col min="36" max="36" width="7.140625" style="56" customWidth="1"/>
    <col min="37" max="37" width="19.28515625" style="54" customWidth="1"/>
    <col min="38" max="16384" width="11.42578125" style="54"/>
  </cols>
  <sheetData>
    <row r="1" spans="1:64" ht="24.95" customHeight="1" x14ac:dyDescent="0.3">
      <c r="B1" s="57"/>
      <c r="C1" s="58"/>
      <c r="D1" s="58"/>
      <c r="E1" s="59"/>
      <c r="F1" s="58"/>
      <c r="G1" s="58"/>
      <c r="H1" s="60"/>
      <c r="I1" s="58"/>
      <c r="J1" s="58"/>
      <c r="K1" s="58"/>
      <c r="L1" s="58"/>
      <c r="M1" s="58"/>
      <c r="N1" s="58"/>
      <c r="O1" s="58"/>
      <c r="P1" s="58"/>
      <c r="Q1" s="58"/>
      <c r="R1" s="58"/>
      <c r="S1" s="58"/>
      <c r="T1" s="58"/>
      <c r="U1" s="58"/>
      <c r="V1" s="58"/>
      <c r="W1" s="58"/>
      <c r="X1" s="58"/>
      <c r="Y1" s="58"/>
      <c r="Z1" s="58"/>
      <c r="AA1" s="58"/>
      <c r="AB1" s="58"/>
      <c r="AC1" s="58"/>
      <c r="AD1" s="58"/>
      <c r="AE1" s="58"/>
      <c r="AF1" s="59"/>
      <c r="AG1" s="59"/>
      <c r="AH1" s="59"/>
      <c r="AI1" s="61"/>
      <c r="AJ1" s="62" t="s">
        <v>82</v>
      </c>
      <c r="AK1" s="63" t="s">
        <v>129</v>
      </c>
    </row>
    <row r="2" spans="1:64" ht="24.95" customHeight="1" x14ac:dyDescent="0.3">
      <c r="B2" s="64"/>
      <c r="C2" s="65"/>
      <c r="D2" s="65"/>
      <c r="E2" s="66"/>
      <c r="F2" s="65"/>
      <c r="G2" s="65"/>
      <c r="H2" s="67"/>
      <c r="I2" s="65"/>
      <c r="J2" s="65"/>
      <c r="K2" s="65"/>
      <c r="L2" s="65"/>
      <c r="M2" s="65"/>
      <c r="N2" s="65"/>
      <c r="O2" s="65"/>
      <c r="P2" s="65"/>
      <c r="Q2" s="65"/>
      <c r="R2" s="65"/>
      <c r="S2" s="65"/>
      <c r="T2" s="65"/>
      <c r="U2" s="65"/>
      <c r="V2" s="65"/>
      <c r="W2" s="65"/>
      <c r="X2" s="65"/>
      <c r="Y2" s="65"/>
      <c r="Z2" s="65"/>
      <c r="AA2" s="65"/>
      <c r="AB2" s="65"/>
      <c r="AC2" s="65"/>
      <c r="AD2" s="65"/>
      <c r="AE2" s="65"/>
      <c r="AF2" s="66"/>
      <c r="AG2" s="66"/>
      <c r="AH2" s="66"/>
      <c r="AI2" s="68"/>
      <c r="AJ2" s="62" t="s">
        <v>83</v>
      </c>
      <c r="AK2" s="63">
        <v>1</v>
      </c>
    </row>
    <row r="3" spans="1:64" ht="24.95" customHeight="1" x14ac:dyDescent="0.3">
      <c r="B3" s="69"/>
      <c r="C3" s="70"/>
      <c r="D3" s="70"/>
      <c r="E3" s="71"/>
      <c r="F3" s="70"/>
      <c r="G3" s="70"/>
      <c r="H3" s="72"/>
      <c r="I3" s="70"/>
      <c r="J3" s="70"/>
      <c r="K3" s="70"/>
      <c r="L3" s="70"/>
      <c r="M3" s="70"/>
      <c r="N3" s="70"/>
      <c r="O3" s="70"/>
      <c r="P3" s="70"/>
      <c r="Q3" s="70"/>
      <c r="R3" s="70"/>
      <c r="S3" s="70"/>
      <c r="T3" s="70"/>
      <c r="U3" s="70"/>
      <c r="V3" s="70"/>
      <c r="W3" s="70"/>
      <c r="X3" s="70"/>
      <c r="Y3" s="70"/>
      <c r="Z3" s="70"/>
      <c r="AA3" s="70"/>
      <c r="AB3" s="70"/>
      <c r="AC3" s="70"/>
      <c r="AD3" s="70"/>
      <c r="AE3" s="70"/>
      <c r="AF3" s="71"/>
      <c r="AG3" s="71"/>
      <c r="AH3" s="71"/>
      <c r="AI3" s="73"/>
      <c r="AJ3" s="74" t="s">
        <v>84</v>
      </c>
      <c r="AK3" s="75">
        <v>42870</v>
      </c>
    </row>
    <row r="4" spans="1:64" ht="6.75" customHeight="1" x14ac:dyDescent="0.3"/>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330" t="s">
        <v>16</v>
      </c>
      <c r="C7" s="331"/>
      <c r="D7" s="331"/>
      <c r="E7" s="331"/>
      <c r="F7" s="331"/>
      <c r="G7" s="331"/>
      <c r="H7" s="331"/>
      <c r="I7" s="331"/>
      <c r="J7" s="331"/>
      <c r="K7" s="331"/>
      <c r="L7" s="331"/>
      <c r="M7" s="331"/>
      <c r="N7" s="331"/>
      <c r="O7" s="331"/>
      <c r="P7" s="331"/>
      <c r="Q7" s="331"/>
      <c r="R7" s="331"/>
      <c r="S7" s="331"/>
      <c r="T7" s="332"/>
      <c r="U7" s="336" t="s">
        <v>7</v>
      </c>
      <c r="V7" s="337"/>
      <c r="W7" s="337"/>
      <c r="X7" s="337"/>
      <c r="Y7" s="337"/>
      <c r="Z7" s="337"/>
      <c r="AA7" s="337"/>
      <c r="AB7" s="337"/>
      <c r="AC7" s="338"/>
      <c r="AD7" s="342" t="s">
        <v>19</v>
      </c>
      <c r="AE7" s="344" t="s">
        <v>17</v>
      </c>
      <c r="AF7" s="345"/>
      <c r="AG7" s="345"/>
      <c r="AH7" s="345"/>
      <c r="AI7" s="345"/>
      <c r="AJ7" s="345"/>
      <c r="AK7" s="346"/>
    </row>
    <row r="8" spans="1:64" s="110" customFormat="1" ht="29.25" customHeight="1" x14ac:dyDescent="0.35">
      <c r="B8" s="333"/>
      <c r="C8" s="334"/>
      <c r="D8" s="334"/>
      <c r="E8" s="334"/>
      <c r="F8" s="334"/>
      <c r="G8" s="334"/>
      <c r="H8" s="334"/>
      <c r="I8" s="334"/>
      <c r="J8" s="334"/>
      <c r="K8" s="334"/>
      <c r="L8" s="334"/>
      <c r="M8" s="334"/>
      <c r="N8" s="334"/>
      <c r="O8" s="334"/>
      <c r="P8" s="334"/>
      <c r="Q8" s="334"/>
      <c r="R8" s="334"/>
      <c r="S8" s="334"/>
      <c r="T8" s="335"/>
      <c r="U8" s="339"/>
      <c r="V8" s="340"/>
      <c r="W8" s="340"/>
      <c r="X8" s="340"/>
      <c r="Y8" s="340"/>
      <c r="Z8" s="340"/>
      <c r="AA8" s="340"/>
      <c r="AB8" s="340"/>
      <c r="AC8" s="341"/>
      <c r="AD8" s="343"/>
      <c r="AE8" s="347" t="s">
        <v>10</v>
      </c>
      <c r="AF8" s="348"/>
      <c r="AG8" s="348"/>
      <c r="AH8" s="348"/>
      <c r="AI8" s="348"/>
      <c r="AJ8" s="348"/>
      <c r="AK8" s="349"/>
    </row>
    <row r="9" spans="1:64" s="110" customFormat="1" ht="62.25" customHeight="1" x14ac:dyDescent="0.35">
      <c r="B9" s="263" t="s">
        <v>22</v>
      </c>
      <c r="C9" s="263" t="s">
        <v>23</v>
      </c>
      <c r="D9" s="263" t="s">
        <v>38</v>
      </c>
      <c r="E9" s="263" t="s">
        <v>20</v>
      </c>
      <c r="F9" s="263" t="s">
        <v>21</v>
      </c>
      <c r="G9" s="263" t="s">
        <v>81</v>
      </c>
      <c r="H9" s="256" t="s">
        <v>2</v>
      </c>
      <c r="I9" s="257"/>
      <c r="J9" s="258"/>
      <c r="K9" s="323" t="s">
        <v>5</v>
      </c>
      <c r="L9" s="256" t="s">
        <v>86</v>
      </c>
      <c r="M9" s="257"/>
      <c r="N9" s="257"/>
      <c r="O9" s="258"/>
      <c r="P9" s="323" t="s">
        <v>316</v>
      </c>
      <c r="Q9" s="263" t="s">
        <v>87</v>
      </c>
      <c r="R9" s="256" t="s">
        <v>0</v>
      </c>
      <c r="S9" s="257"/>
      <c r="T9" s="258"/>
      <c r="U9" s="263" t="s">
        <v>30</v>
      </c>
      <c r="V9" s="263" t="s">
        <v>31</v>
      </c>
      <c r="W9" s="263" t="s">
        <v>8</v>
      </c>
      <c r="X9" s="325" t="s">
        <v>29</v>
      </c>
      <c r="Y9" s="323" t="s">
        <v>25</v>
      </c>
      <c r="Z9" s="263" t="s">
        <v>32</v>
      </c>
      <c r="AA9" s="263" t="s">
        <v>28</v>
      </c>
      <c r="AB9" s="263" t="s">
        <v>27</v>
      </c>
      <c r="AC9" s="323" t="s">
        <v>26</v>
      </c>
      <c r="AD9" s="263" t="s">
        <v>9</v>
      </c>
      <c r="AE9" s="323" t="s">
        <v>24</v>
      </c>
      <c r="AF9" s="323" t="s">
        <v>11</v>
      </c>
      <c r="AG9" s="323" t="s">
        <v>12</v>
      </c>
      <c r="AH9" s="323" t="s">
        <v>13</v>
      </c>
      <c r="AI9" s="323" t="s">
        <v>14</v>
      </c>
      <c r="AJ9" s="323" t="s">
        <v>15</v>
      </c>
      <c r="AK9" s="323" t="s">
        <v>18</v>
      </c>
    </row>
    <row r="10" spans="1:64" s="110" customFormat="1" ht="62.25" customHeight="1" x14ac:dyDescent="0.35">
      <c r="B10" s="264"/>
      <c r="C10" s="264"/>
      <c r="D10" s="264"/>
      <c r="E10" s="264"/>
      <c r="F10" s="264"/>
      <c r="G10" s="264"/>
      <c r="H10" s="227" t="s">
        <v>3</v>
      </c>
      <c r="I10" s="227" t="s">
        <v>4</v>
      </c>
      <c r="J10" s="227" t="s">
        <v>6</v>
      </c>
      <c r="K10" s="327"/>
      <c r="L10" s="155" t="s">
        <v>39</v>
      </c>
      <c r="M10" s="155" t="s">
        <v>40</v>
      </c>
      <c r="N10" s="228" t="s">
        <v>41</v>
      </c>
      <c r="O10" s="228" t="s">
        <v>43</v>
      </c>
      <c r="P10" s="327"/>
      <c r="Q10" s="264"/>
      <c r="R10" s="227" t="s">
        <v>6</v>
      </c>
      <c r="S10" s="227" t="s">
        <v>1</v>
      </c>
      <c r="T10" s="227" t="s">
        <v>110</v>
      </c>
      <c r="U10" s="264"/>
      <c r="V10" s="264"/>
      <c r="W10" s="264"/>
      <c r="X10" s="326"/>
      <c r="Y10" s="327"/>
      <c r="Z10" s="264"/>
      <c r="AA10" s="264"/>
      <c r="AB10" s="265"/>
      <c r="AC10" s="324"/>
      <c r="AD10" s="265"/>
      <c r="AE10" s="324"/>
      <c r="AF10" s="324"/>
      <c r="AG10" s="324"/>
      <c r="AH10" s="324"/>
      <c r="AI10" s="324"/>
      <c r="AJ10" s="324"/>
      <c r="AK10" s="324"/>
    </row>
    <row r="11" spans="1:64" s="76" customFormat="1" ht="67.5" customHeight="1" x14ac:dyDescent="0.35">
      <c r="A11" s="141"/>
      <c r="B11" s="328" t="s">
        <v>118</v>
      </c>
      <c r="C11" s="236" t="s">
        <v>608</v>
      </c>
      <c r="D11" s="328" t="s">
        <v>110</v>
      </c>
      <c r="E11" s="329" t="s">
        <v>79</v>
      </c>
      <c r="F11" s="275" t="s">
        <v>159</v>
      </c>
      <c r="G11" s="78" t="s">
        <v>33</v>
      </c>
      <c r="H11" s="307" t="s">
        <v>36</v>
      </c>
      <c r="I11" s="161" t="s">
        <v>371</v>
      </c>
      <c r="J11" s="161" t="s">
        <v>372</v>
      </c>
      <c r="K11" s="161" t="s">
        <v>57</v>
      </c>
      <c r="L11" s="160">
        <v>0</v>
      </c>
      <c r="M11" s="160">
        <v>0</v>
      </c>
      <c r="N11" s="160">
        <v>30</v>
      </c>
      <c r="O11" s="160">
        <f>SUM(L11:N11)</f>
        <v>30</v>
      </c>
      <c r="P11" s="161" t="s">
        <v>57</v>
      </c>
      <c r="Q11" s="161" t="s">
        <v>34</v>
      </c>
      <c r="R11" s="161" t="s">
        <v>33</v>
      </c>
      <c r="S11" s="161" t="s">
        <v>33</v>
      </c>
      <c r="T11" s="161" t="s">
        <v>33</v>
      </c>
      <c r="U11" s="162">
        <v>2</v>
      </c>
      <c r="V11" s="162">
        <v>4</v>
      </c>
      <c r="W11" s="162">
        <f t="shared" ref="W11:W17" si="0">V11*U11</f>
        <v>8</v>
      </c>
      <c r="X11" s="163" t="str">
        <f t="shared" ref="X11:X17" si="1">+IF(AND(U11*V11&gt;=24,U11*V11&lt;=40),"MA",IF(AND(U11*V11&gt;=10,U11*V11&lt;=20),"A",IF(AND(U11*V11&gt;=6,U11*V11&lt;=8),"M",IF(AND(U11*V11&gt;=0,U11*V11&lt;=4),"B",""))))</f>
        <v>M</v>
      </c>
      <c r="Y11" s="164" t="str">
        <f t="shared" ref="Y11:Y17" si="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62">
        <v>10</v>
      </c>
      <c r="AA11" s="162">
        <f t="shared" ref="AA11:AA17" si="3">W11*Z11</f>
        <v>80</v>
      </c>
      <c r="AB11" s="165" t="str">
        <f t="shared" ref="AB11:AB17" si="4">+IF(AND(U11*V11*Z11&gt;=600,U11*V11*Z11&lt;=4000),"I",IF(AND(U11*V11*Z11&gt;=150,U11*V11*Z11&lt;=500),"II",IF(AND(U11*V11*Z11&gt;=40,U11*V11*Z11&lt;=120),"III",IF(AND(U11*V11*Z11&gt;=0,U11*V11*Z11&lt;=20),"IV",""))))</f>
        <v>III</v>
      </c>
      <c r="AC11" s="164" t="str">
        <f t="shared" ref="AC11:AC17"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 t="shared" ref="AD11:AD17" si="6">+IF(AB11="I","No aceptable",IF(AB11="II","No aceptable o aceptable con control específico",IF(AB11="III","Aceptable",IF(AB11="IV","Aceptable",""))))</f>
        <v>Aceptable</v>
      </c>
      <c r="AE11" s="158" t="s">
        <v>377</v>
      </c>
      <c r="AF11" s="161" t="s">
        <v>34</v>
      </c>
      <c r="AG11" s="161" t="s">
        <v>37</v>
      </c>
      <c r="AH11" s="161" t="s">
        <v>34</v>
      </c>
      <c r="AI11" s="158" t="s">
        <v>652</v>
      </c>
      <c r="AJ11" s="161" t="s">
        <v>34</v>
      </c>
      <c r="AK11" s="167" t="s">
        <v>35</v>
      </c>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row>
    <row r="12" spans="1:64" s="76" customFormat="1" ht="90" x14ac:dyDescent="0.35">
      <c r="A12" s="141"/>
      <c r="B12" s="328"/>
      <c r="C12" s="328"/>
      <c r="D12" s="328"/>
      <c r="E12" s="329"/>
      <c r="F12" s="329"/>
      <c r="G12" s="78" t="s">
        <v>33</v>
      </c>
      <c r="H12" s="307"/>
      <c r="I12" s="158" t="s">
        <v>47</v>
      </c>
      <c r="J12" s="158" t="s">
        <v>53</v>
      </c>
      <c r="K12" s="161" t="s">
        <v>54</v>
      </c>
      <c r="L12" s="160">
        <v>0</v>
      </c>
      <c r="M12" s="160">
        <v>0</v>
      </c>
      <c r="N12" s="160">
        <v>30</v>
      </c>
      <c r="O12" s="160">
        <f t="shared" ref="O12:O17" si="7">SUM(L12:N12)</f>
        <v>30</v>
      </c>
      <c r="P12" s="161" t="s">
        <v>54</v>
      </c>
      <c r="Q12" s="161" t="s">
        <v>34</v>
      </c>
      <c r="R12" s="161" t="s">
        <v>33</v>
      </c>
      <c r="S12" s="161" t="s">
        <v>33</v>
      </c>
      <c r="T12" s="161" t="s">
        <v>33</v>
      </c>
      <c r="U12" s="162">
        <v>0</v>
      </c>
      <c r="V12" s="162">
        <v>4</v>
      </c>
      <c r="W12" s="162">
        <f t="shared" si="0"/>
        <v>0</v>
      </c>
      <c r="X12" s="163" t="str">
        <f t="shared" si="1"/>
        <v>B</v>
      </c>
      <c r="Y12" s="164" t="str">
        <f t="shared" si="2"/>
        <v>Situación mejorable con exposición ocasional o esporádica, o situación sin anomalía destacable con cualquier nivel de exposición. No es esperable que se materialice el riesgo, aunque puede ser concebible.</v>
      </c>
      <c r="Z12" s="162">
        <v>10</v>
      </c>
      <c r="AA12" s="162">
        <f t="shared" si="3"/>
        <v>0</v>
      </c>
      <c r="AB12" s="165" t="str">
        <f t="shared" si="4"/>
        <v>IV</v>
      </c>
      <c r="AC12" s="164" t="str">
        <f t="shared" si="5"/>
        <v>Mantener las medidas de control existentes, pero se deberían considerar soluciones o mejoras y se deben hacer comprobaciones periódicas para asegurar que el riesgo aún es tolerable.</v>
      </c>
      <c r="AD12" s="166" t="str">
        <f t="shared" si="6"/>
        <v>Aceptable</v>
      </c>
      <c r="AE12" s="166" t="s">
        <v>55</v>
      </c>
      <c r="AF12" s="158" t="s">
        <v>34</v>
      </c>
      <c r="AG12" s="158" t="s">
        <v>34</v>
      </c>
      <c r="AH12" s="158" t="s">
        <v>201</v>
      </c>
      <c r="AI12" s="158" t="s">
        <v>648</v>
      </c>
      <c r="AJ12" s="161" t="s">
        <v>34</v>
      </c>
      <c r="AK12" s="167" t="s">
        <v>301</v>
      </c>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row>
    <row r="13" spans="1:64" s="76" customFormat="1" ht="142.5" customHeight="1" x14ac:dyDescent="0.35">
      <c r="A13" s="141"/>
      <c r="B13" s="328"/>
      <c r="C13" s="328"/>
      <c r="D13" s="328"/>
      <c r="E13" s="329"/>
      <c r="F13" s="329"/>
      <c r="G13" s="137" t="s">
        <v>33</v>
      </c>
      <c r="H13" s="158" t="s">
        <v>267</v>
      </c>
      <c r="I13" s="158" t="s">
        <v>289</v>
      </c>
      <c r="J13" s="158" t="s">
        <v>298</v>
      </c>
      <c r="K13" s="158" t="s">
        <v>268</v>
      </c>
      <c r="L13" s="160">
        <v>0</v>
      </c>
      <c r="M13" s="160">
        <v>0</v>
      </c>
      <c r="N13" s="160">
        <v>30</v>
      </c>
      <c r="O13" s="160">
        <f t="shared" si="7"/>
        <v>30</v>
      </c>
      <c r="P13" s="158" t="s">
        <v>269</v>
      </c>
      <c r="Q13" s="161" t="s">
        <v>34</v>
      </c>
      <c r="R13" s="158" t="s">
        <v>33</v>
      </c>
      <c r="S13" s="158" t="s">
        <v>33</v>
      </c>
      <c r="T13" s="158" t="s">
        <v>33</v>
      </c>
      <c r="U13" s="162">
        <v>2</v>
      </c>
      <c r="V13" s="162">
        <v>3</v>
      </c>
      <c r="W13" s="162">
        <f t="shared" si="0"/>
        <v>6</v>
      </c>
      <c r="X13" s="163" t="str">
        <f t="shared" si="1"/>
        <v>M</v>
      </c>
      <c r="Y13" s="164" t="str">
        <f t="shared" si="2"/>
        <v>Situación deficiente con exposición esporádica, o bien situación mejorable con exposición continuada o frecuente. Es posible que suceda el daño alguna vez.</v>
      </c>
      <c r="Z13" s="162">
        <v>25</v>
      </c>
      <c r="AA13" s="162">
        <f t="shared" si="3"/>
        <v>150</v>
      </c>
      <c r="AB13" s="165" t="str">
        <f t="shared" si="4"/>
        <v>II</v>
      </c>
      <c r="AC13" s="164" t="str">
        <f t="shared" si="5"/>
        <v>Corregir y adoptar medidas de control de inmediato. Sin embargo suspenda actividades si el nivel de riesgo está por encima o igual de 360.</v>
      </c>
      <c r="AD13" s="166" t="str">
        <f t="shared" si="6"/>
        <v>No aceptable o aceptable con control específico</v>
      </c>
      <c r="AE13" s="166" t="s">
        <v>655</v>
      </c>
      <c r="AF13" s="158" t="s">
        <v>34</v>
      </c>
      <c r="AG13" s="158" t="s">
        <v>34</v>
      </c>
      <c r="AH13" s="158" t="s">
        <v>34</v>
      </c>
      <c r="AI13" s="162" t="s">
        <v>299</v>
      </c>
      <c r="AJ13" s="158" t="s">
        <v>272</v>
      </c>
      <c r="AK13" s="169" t="s">
        <v>270</v>
      </c>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row>
    <row r="14" spans="1:64" s="76" customFormat="1" ht="67.5" x14ac:dyDescent="0.35">
      <c r="A14" s="141"/>
      <c r="B14" s="328"/>
      <c r="C14" s="328"/>
      <c r="D14" s="328"/>
      <c r="E14" s="329"/>
      <c r="F14" s="329"/>
      <c r="G14" s="78" t="s">
        <v>33</v>
      </c>
      <c r="H14" s="307" t="s">
        <v>106</v>
      </c>
      <c r="I14" s="158" t="s">
        <v>99</v>
      </c>
      <c r="J14" s="158" t="s">
        <v>160</v>
      </c>
      <c r="K14" s="161" t="s">
        <v>161</v>
      </c>
      <c r="L14" s="160">
        <v>0</v>
      </c>
      <c r="M14" s="160">
        <v>0</v>
      </c>
      <c r="N14" s="160">
        <v>30</v>
      </c>
      <c r="O14" s="160">
        <f t="shared" si="7"/>
        <v>30</v>
      </c>
      <c r="P14" s="161" t="str">
        <f>K14</f>
        <v xml:space="preserve">GOLPES, CAIDAS </v>
      </c>
      <c r="Q14" s="161" t="s">
        <v>34</v>
      </c>
      <c r="R14" s="161" t="s">
        <v>33</v>
      </c>
      <c r="S14" s="161" t="s">
        <v>33</v>
      </c>
      <c r="T14" s="161" t="s">
        <v>33</v>
      </c>
      <c r="U14" s="162">
        <v>2</v>
      </c>
      <c r="V14" s="162">
        <v>3</v>
      </c>
      <c r="W14" s="162">
        <f t="shared" si="0"/>
        <v>6</v>
      </c>
      <c r="X14" s="163" t="str">
        <f t="shared" si="1"/>
        <v>M</v>
      </c>
      <c r="Y14" s="164" t="str">
        <f t="shared" si="2"/>
        <v>Situación deficiente con exposición esporádica, o bien situación mejorable con exposición continuada o frecuente. Es posible que suceda el daño alguna vez.</v>
      </c>
      <c r="Z14" s="162">
        <v>10</v>
      </c>
      <c r="AA14" s="162">
        <f t="shared" si="3"/>
        <v>60</v>
      </c>
      <c r="AB14" s="165" t="str">
        <f t="shared" si="4"/>
        <v>III</v>
      </c>
      <c r="AC14" s="164" t="str">
        <f t="shared" si="5"/>
        <v>Mejorar si es posible. Sería conveniente justificar la intervención y su rentabilidad.</v>
      </c>
      <c r="AD14" s="166" t="str">
        <f t="shared" si="6"/>
        <v>Aceptable</v>
      </c>
      <c r="AE14" s="166" t="s">
        <v>67</v>
      </c>
      <c r="AF14" s="158" t="s">
        <v>34</v>
      </c>
      <c r="AG14" s="158" t="s">
        <v>34</v>
      </c>
      <c r="AH14" s="162" t="s">
        <v>645</v>
      </c>
      <c r="AI14" s="162" t="s">
        <v>651</v>
      </c>
      <c r="AJ14" s="161" t="s">
        <v>34</v>
      </c>
      <c r="AK14" s="167" t="s">
        <v>35</v>
      </c>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row>
    <row r="15" spans="1:64" s="76" customFormat="1" ht="90" x14ac:dyDescent="0.35">
      <c r="A15" s="141"/>
      <c r="B15" s="328"/>
      <c r="C15" s="328"/>
      <c r="D15" s="328"/>
      <c r="E15" s="329"/>
      <c r="F15" s="329"/>
      <c r="G15" s="78" t="s">
        <v>33</v>
      </c>
      <c r="H15" s="307"/>
      <c r="I15" s="158" t="s">
        <v>99</v>
      </c>
      <c r="J15" s="158" t="s">
        <v>125</v>
      </c>
      <c r="K15" s="161" t="s">
        <v>126</v>
      </c>
      <c r="L15" s="160">
        <v>0</v>
      </c>
      <c r="M15" s="160">
        <v>0</v>
      </c>
      <c r="N15" s="160">
        <v>30</v>
      </c>
      <c r="O15" s="160">
        <f t="shared" si="7"/>
        <v>30</v>
      </c>
      <c r="P15" s="161" t="s">
        <v>127</v>
      </c>
      <c r="Q15" s="161" t="s">
        <v>34</v>
      </c>
      <c r="R15" s="161" t="s">
        <v>33</v>
      </c>
      <c r="S15" s="161" t="s">
        <v>33</v>
      </c>
      <c r="T15" s="161" t="s">
        <v>33</v>
      </c>
      <c r="U15" s="162">
        <v>2</v>
      </c>
      <c r="V15" s="162">
        <v>2</v>
      </c>
      <c r="W15" s="162">
        <f t="shared" si="0"/>
        <v>4</v>
      </c>
      <c r="X15" s="163" t="str">
        <f t="shared" si="1"/>
        <v>B</v>
      </c>
      <c r="Y15" s="164" t="str">
        <f t="shared" si="2"/>
        <v>Situación mejorable con exposición ocasional o esporádica, o situación sin anomalía destacable con cualquier nivel de exposición. No es esperable que se materialice el riesgo, aunque puede ser concebible.</v>
      </c>
      <c r="Z15" s="162">
        <v>25</v>
      </c>
      <c r="AA15" s="162">
        <f t="shared" si="3"/>
        <v>100</v>
      </c>
      <c r="AB15" s="165" t="str">
        <f t="shared" si="4"/>
        <v>III</v>
      </c>
      <c r="AC15" s="164" t="str">
        <f t="shared" si="5"/>
        <v>Mejorar si es posible. Sería conveniente justificar la intervención y su rentabilidad.</v>
      </c>
      <c r="AD15" s="166" t="str">
        <f t="shared" si="6"/>
        <v>Aceptable</v>
      </c>
      <c r="AE15" s="166" t="s">
        <v>128</v>
      </c>
      <c r="AF15" s="164" t="s">
        <v>34</v>
      </c>
      <c r="AG15" s="166" t="s">
        <v>202</v>
      </c>
      <c r="AH15" s="166" t="s">
        <v>646</v>
      </c>
      <c r="AI15" s="166" t="s">
        <v>650</v>
      </c>
      <c r="AJ15" s="161" t="s">
        <v>34</v>
      </c>
      <c r="AK15" s="167" t="s">
        <v>35</v>
      </c>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row>
    <row r="16" spans="1:64" s="76" customFormat="1" ht="90" x14ac:dyDescent="0.35">
      <c r="A16" s="141"/>
      <c r="B16" s="328"/>
      <c r="C16" s="328"/>
      <c r="D16" s="328"/>
      <c r="E16" s="329"/>
      <c r="F16" s="329"/>
      <c r="G16" s="78" t="s">
        <v>33</v>
      </c>
      <c r="H16" s="307"/>
      <c r="I16" s="158" t="s">
        <v>70</v>
      </c>
      <c r="J16" s="158" t="s">
        <v>71</v>
      </c>
      <c r="K16" s="161" t="s">
        <v>51</v>
      </c>
      <c r="L16" s="160">
        <v>0</v>
      </c>
      <c r="M16" s="160">
        <v>0</v>
      </c>
      <c r="N16" s="160">
        <v>30</v>
      </c>
      <c r="O16" s="160">
        <f t="shared" si="7"/>
        <v>30</v>
      </c>
      <c r="P16" s="161" t="s">
        <v>68</v>
      </c>
      <c r="Q16" s="161" t="s">
        <v>34</v>
      </c>
      <c r="R16" s="161" t="s">
        <v>33</v>
      </c>
      <c r="S16" s="161" t="s">
        <v>33</v>
      </c>
      <c r="T16" s="161" t="s">
        <v>33</v>
      </c>
      <c r="U16" s="162">
        <v>2</v>
      </c>
      <c r="V16" s="162">
        <v>2</v>
      </c>
      <c r="W16" s="162">
        <f t="shared" si="0"/>
        <v>4</v>
      </c>
      <c r="X16" s="163" t="str">
        <f t="shared" si="1"/>
        <v>B</v>
      </c>
      <c r="Y16" s="164" t="str">
        <f t="shared" si="2"/>
        <v>Situación mejorable con exposición ocasional o esporádica, o situación sin anomalía destacable con cualquier nivel de exposición. No es esperable que se materialice el riesgo, aunque puede ser concebible.</v>
      </c>
      <c r="Z16" s="162">
        <v>25</v>
      </c>
      <c r="AA16" s="162">
        <f t="shared" si="3"/>
        <v>100</v>
      </c>
      <c r="AB16" s="165" t="str">
        <f t="shared" si="4"/>
        <v>III</v>
      </c>
      <c r="AC16" s="164" t="str">
        <f t="shared" si="5"/>
        <v>Mejorar si es posible. Sería conveniente justificar la intervención y su rentabilidad.</v>
      </c>
      <c r="AD16" s="166" t="str">
        <f t="shared" si="6"/>
        <v>Aceptable</v>
      </c>
      <c r="AE16" s="166" t="s">
        <v>128</v>
      </c>
      <c r="AF16" s="166" t="s">
        <v>34</v>
      </c>
      <c r="AG16" s="164"/>
      <c r="AH16" s="166" t="s">
        <v>647</v>
      </c>
      <c r="AI16" s="166" t="s">
        <v>649</v>
      </c>
      <c r="AJ16" s="161" t="s">
        <v>34</v>
      </c>
      <c r="AK16" s="167" t="s">
        <v>35</v>
      </c>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row>
    <row r="17" spans="1:64" s="76" customFormat="1" ht="150.75" customHeight="1" x14ac:dyDescent="0.35">
      <c r="A17" s="141"/>
      <c r="B17" s="328"/>
      <c r="C17" s="328"/>
      <c r="D17" s="328"/>
      <c r="E17" s="329"/>
      <c r="F17" s="329"/>
      <c r="G17" s="78" t="s">
        <v>33</v>
      </c>
      <c r="H17" s="168" t="s">
        <v>72</v>
      </c>
      <c r="I17" s="168" t="s">
        <v>398</v>
      </c>
      <c r="J17" s="168" t="s">
        <v>399</v>
      </c>
      <c r="K17" s="168" t="s">
        <v>400</v>
      </c>
      <c r="L17" s="160">
        <v>0</v>
      </c>
      <c r="M17" s="160">
        <v>0</v>
      </c>
      <c r="N17" s="160">
        <v>30</v>
      </c>
      <c r="O17" s="160">
        <f t="shared" si="7"/>
        <v>30</v>
      </c>
      <c r="P17" s="168" t="s">
        <v>401</v>
      </c>
      <c r="Q17" s="161" t="s">
        <v>34</v>
      </c>
      <c r="R17" s="161" t="s">
        <v>33</v>
      </c>
      <c r="S17" s="161" t="s">
        <v>33</v>
      </c>
      <c r="T17" s="161" t="s">
        <v>33</v>
      </c>
      <c r="U17" s="162">
        <v>2</v>
      </c>
      <c r="V17" s="162">
        <v>2</v>
      </c>
      <c r="W17" s="162">
        <f t="shared" si="0"/>
        <v>4</v>
      </c>
      <c r="X17" s="163" t="str">
        <f t="shared" si="1"/>
        <v>B</v>
      </c>
      <c r="Y17" s="164" t="str">
        <f t="shared" si="2"/>
        <v>Situación mejorable con exposición ocasional o esporádica, o situación sin anomalía destacable con cualquier nivel de exposición. No es esperable que se materialice el riesgo, aunque puede ser concebible.</v>
      </c>
      <c r="Z17" s="162">
        <v>25</v>
      </c>
      <c r="AA17" s="162">
        <f t="shared" si="3"/>
        <v>100</v>
      </c>
      <c r="AB17" s="165" t="str">
        <f t="shared" si="4"/>
        <v>III</v>
      </c>
      <c r="AC17" s="164" t="str">
        <f t="shared" si="5"/>
        <v>Mejorar si es posible. Sería conveniente justificar la intervención y su rentabilidad.</v>
      </c>
      <c r="AD17" s="166" t="str">
        <f t="shared" si="6"/>
        <v>Aceptable</v>
      </c>
      <c r="AE17" s="166" t="s">
        <v>623</v>
      </c>
      <c r="AF17" s="161" t="s">
        <v>34</v>
      </c>
      <c r="AG17" s="161" t="s">
        <v>34</v>
      </c>
      <c r="AH17" s="161" t="s">
        <v>189</v>
      </c>
      <c r="AI17" s="158" t="s">
        <v>300</v>
      </c>
      <c r="AJ17" s="161" t="s">
        <v>34</v>
      </c>
      <c r="AK17" s="167" t="s">
        <v>35</v>
      </c>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row>
    <row r="18" spans="1:64" x14ac:dyDescent="0.3">
      <c r="E18" s="54"/>
      <c r="H18" s="54"/>
      <c r="AF18" s="54"/>
      <c r="AG18" s="54"/>
      <c r="AH18" s="54"/>
      <c r="AI18" s="84"/>
      <c r="AJ18" s="54"/>
    </row>
    <row r="19" spans="1:64" x14ac:dyDescent="0.3">
      <c r="E19" s="54"/>
      <c r="H19" s="54"/>
      <c r="AF19" s="54"/>
      <c r="AG19" s="54"/>
      <c r="AH19" s="54"/>
      <c r="AI19" s="84"/>
      <c r="AJ19" s="54"/>
    </row>
    <row r="20" spans="1:64" x14ac:dyDescent="0.3">
      <c r="AI20" s="84"/>
    </row>
    <row r="21" spans="1:64" x14ac:dyDescent="0.3">
      <c r="AI21" s="84"/>
    </row>
    <row r="22" spans="1:64" x14ac:dyDescent="0.3">
      <c r="AI22" s="84"/>
    </row>
    <row r="35" spans="2:64" s="55" customFormat="1" x14ac:dyDescent="0.3">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I35" s="54"/>
      <c r="AJ35" s="56"/>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2:64" s="55" customFormat="1" x14ac:dyDescent="0.3">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I36" s="54"/>
      <c r="AJ36" s="56"/>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row>
    <row r="37" spans="2:64" s="55" customFormat="1" x14ac:dyDescent="0.3">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I37" s="54"/>
      <c r="AJ37" s="56"/>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row>
    <row r="38" spans="2:64" s="55" customFormat="1" x14ac:dyDescent="0.3">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I38" s="54"/>
      <c r="AJ38" s="56"/>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row>
    <row r="39" spans="2:64" s="55" customFormat="1" x14ac:dyDescent="0.3">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I39" s="54"/>
      <c r="AJ39" s="56"/>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row>
    <row r="40" spans="2:64" s="55" customFormat="1" x14ac:dyDescent="0.3">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I40" s="54"/>
      <c r="AJ40" s="56"/>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row>
    <row r="41" spans="2:64" s="55" customFormat="1" x14ac:dyDescent="0.3">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I41" s="54"/>
      <c r="AJ41" s="56"/>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row>
    <row r="42" spans="2:64" s="55" customFormat="1" x14ac:dyDescent="0.3">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I42" s="54"/>
      <c r="AJ42" s="56"/>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row>
    <row r="43" spans="2:64" x14ac:dyDescent="0.3">
      <c r="E43" s="54"/>
      <c r="H43" s="54"/>
      <c r="AF43" s="54"/>
    </row>
    <row r="44" spans="2:64" x14ac:dyDescent="0.3">
      <c r="E44" s="54"/>
      <c r="H44" s="54"/>
      <c r="AF44" s="54"/>
    </row>
    <row r="45" spans="2:64" x14ac:dyDescent="0.3">
      <c r="E45" s="54"/>
      <c r="H45" s="54"/>
      <c r="AF45" s="54"/>
    </row>
    <row r="46" spans="2:64" x14ac:dyDescent="0.3">
      <c r="E46" s="54"/>
      <c r="H46" s="54"/>
      <c r="AF46" s="54"/>
    </row>
    <row r="47" spans="2:64" x14ac:dyDescent="0.3">
      <c r="E47" s="54"/>
      <c r="H47" s="54"/>
      <c r="AF47" s="54"/>
    </row>
    <row r="48" spans="2:64" x14ac:dyDescent="0.3">
      <c r="E48" s="54"/>
      <c r="H48" s="54"/>
      <c r="AF48" s="54"/>
    </row>
    <row r="49" spans="5:36" x14ac:dyDescent="0.3">
      <c r="E49" s="54"/>
      <c r="H49" s="54"/>
      <c r="AF49" s="54"/>
    </row>
    <row r="50" spans="5:36" x14ac:dyDescent="0.3">
      <c r="E50" s="54"/>
      <c r="H50" s="54"/>
      <c r="AF50" s="54"/>
      <c r="AG50" s="54"/>
      <c r="AH50" s="54"/>
      <c r="AJ50" s="54"/>
    </row>
    <row r="51" spans="5:36" x14ac:dyDescent="0.3">
      <c r="E51" s="54"/>
      <c r="H51" s="54"/>
      <c r="AF51" s="54"/>
      <c r="AG51" s="54"/>
      <c r="AH51" s="54"/>
      <c r="AJ51" s="54"/>
    </row>
    <row r="52" spans="5:36" x14ac:dyDescent="0.3">
      <c r="E52" s="54"/>
      <c r="H52" s="54"/>
      <c r="AF52" s="54"/>
      <c r="AG52" s="54"/>
      <c r="AH52" s="54"/>
      <c r="AJ52" s="54"/>
    </row>
    <row r="53" spans="5:36" x14ac:dyDescent="0.3">
      <c r="E53" s="54"/>
      <c r="H53" s="54"/>
      <c r="AF53" s="54"/>
      <c r="AG53" s="54"/>
      <c r="AH53" s="54"/>
      <c r="AJ53" s="54"/>
    </row>
    <row r="54" spans="5:36" x14ac:dyDescent="0.3">
      <c r="E54" s="54"/>
      <c r="H54" s="54"/>
      <c r="AF54" s="54"/>
      <c r="AG54" s="54"/>
      <c r="AH54" s="54"/>
      <c r="AJ54" s="54"/>
    </row>
    <row r="55" spans="5:36" x14ac:dyDescent="0.3">
      <c r="E55" s="54"/>
      <c r="H55" s="54"/>
      <c r="AF55" s="54"/>
      <c r="AG55" s="54"/>
      <c r="AH55" s="54"/>
      <c r="AJ55" s="54"/>
    </row>
    <row r="56" spans="5:36" x14ac:dyDescent="0.3">
      <c r="E56" s="54"/>
      <c r="H56" s="54"/>
      <c r="AF56" s="54"/>
      <c r="AG56" s="54"/>
      <c r="AH56" s="54"/>
      <c r="AJ56" s="54"/>
    </row>
    <row r="57" spans="5:36" x14ac:dyDescent="0.3">
      <c r="E57" s="54"/>
      <c r="H57" s="54"/>
      <c r="AF57" s="54"/>
      <c r="AG57" s="54"/>
      <c r="AH57" s="54"/>
      <c r="AJ57" s="54"/>
    </row>
    <row r="58" spans="5:36" x14ac:dyDescent="0.3">
      <c r="E58" s="54"/>
      <c r="H58" s="54"/>
      <c r="AF58" s="54"/>
      <c r="AG58" s="54"/>
      <c r="AH58" s="54"/>
      <c r="AJ58" s="54"/>
    </row>
    <row r="59" spans="5:36" x14ac:dyDescent="0.3">
      <c r="E59" s="54"/>
      <c r="H59" s="54"/>
      <c r="AF59" s="54"/>
      <c r="AG59" s="54"/>
      <c r="AH59" s="54"/>
      <c r="AJ59" s="54"/>
    </row>
    <row r="60" spans="5:36" x14ac:dyDescent="0.3">
      <c r="E60" s="54"/>
      <c r="H60" s="54"/>
      <c r="AF60" s="54"/>
      <c r="AG60" s="54"/>
      <c r="AH60" s="54"/>
      <c r="AJ60" s="54"/>
    </row>
    <row r="61" spans="5:36" x14ac:dyDescent="0.3">
      <c r="E61" s="54"/>
      <c r="H61" s="54"/>
      <c r="AF61" s="54"/>
      <c r="AG61" s="54"/>
      <c r="AH61" s="54"/>
      <c r="AJ61" s="54"/>
    </row>
    <row r="62" spans="5:36" x14ac:dyDescent="0.3">
      <c r="E62" s="54"/>
      <c r="H62" s="54"/>
      <c r="AF62" s="54"/>
      <c r="AG62" s="54"/>
      <c r="AH62" s="54"/>
      <c r="AJ62" s="54"/>
    </row>
    <row r="63" spans="5:36" x14ac:dyDescent="0.3">
      <c r="E63" s="54"/>
      <c r="H63" s="54"/>
      <c r="AF63" s="54"/>
      <c r="AG63" s="54"/>
      <c r="AH63" s="54"/>
      <c r="AJ63" s="54"/>
    </row>
    <row r="64" spans="5:36" x14ac:dyDescent="0.3">
      <c r="E64" s="54"/>
      <c r="H64" s="54"/>
      <c r="AF64" s="54"/>
      <c r="AG64" s="54"/>
      <c r="AH64" s="54"/>
      <c r="AJ64" s="54"/>
    </row>
    <row r="65" s="54" customFormat="1" x14ac:dyDescent="0.3"/>
    <row r="66" s="54" customFormat="1" x14ac:dyDescent="0.3"/>
    <row r="67" s="54" customFormat="1" x14ac:dyDescent="0.3"/>
    <row r="68" s="54" customFormat="1" x14ac:dyDescent="0.3"/>
    <row r="69" s="54" customFormat="1" x14ac:dyDescent="0.3"/>
    <row r="70" s="54" customFormat="1" x14ac:dyDescent="0.3"/>
    <row r="71" s="54" customFormat="1" x14ac:dyDescent="0.3"/>
    <row r="72" s="54" customFormat="1" x14ac:dyDescent="0.3"/>
    <row r="73" s="54" customFormat="1" x14ac:dyDescent="0.3"/>
    <row r="74" s="54" customFormat="1" x14ac:dyDescent="0.3"/>
    <row r="75" s="54" customFormat="1" x14ac:dyDescent="0.3"/>
    <row r="76" s="54" customFormat="1" x14ac:dyDescent="0.3"/>
    <row r="77" s="54" customFormat="1" x14ac:dyDescent="0.3"/>
    <row r="78" s="54" customFormat="1" x14ac:dyDescent="0.3"/>
    <row r="79" s="54" customFormat="1" x14ac:dyDescent="0.3"/>
  </sheetData>
  <mergeCells count="43">
    <mergeCell ref="F11:F17"/>
    <mergeCell ref="E11:E17"/>
    <mergeCell ref="B5:T5"/>
    <mergeCell ref="U5:AK5"/>
    <mergeCell ref="B7:T8"/>
    <mergeCell ref="U7:AC8"/>
    <mergeCell ref="AD7:AD8"/>
    <mergeCell ref="AE7:AK7"/>
    <mergeCell ref="AE8:AK8"/>
    <mergeCell ref="B9:B10"/>
    <mergeCell ref="C9:C10"/>
    <mergeCell ref="D9:D10"/>
    <mergeCell ref="E9:E10"/>
    <mergeCell ref="F9:F10"/>
    <mergeCell ref="G9:G10"/>
    <mergeCell ref="AH9:AH10"/>
    <mergeCell ref="AI9:AI10"/>
    <mergeCell ref="AJ9:AJ10"/>
    <mergeCell ref="AK9:AK10"/>
    <mergeCell ref="B11:B17"/>
    <mergeCell ref="C11:C17"/>
    <mergeCell ref="D11:D17"/>
    <mergeCell ref="AA9:AA10"/>
    <mergeCell ref="AF9:AF10"/>
    <mergeCell ref="U9:U10"/>
    <mergeCell ref="Z9:Z10"/>
    <mergeCell ref="H9:J9"/>
    <mergeCell ref="K9:K10"/>
    <mergeCell ref="L9:O9"/>
    <mergeCell ref="P9:P10"/>
    <mergeCell ref="Q9:Q10"/>
    <mergeCell ref="H11:H12"/>
    <mergeCell ref="H14:H16"/>
    <mergeCell ref="AG9:AG10"/>
    <mergeCell ref="AB9:AB10"/>
    <mergeCell ref="AC9:AC10"/>
    <mergeCell ref="AD9:AD10"/>
    <mergeCell ref="AE9:AE10"/>
    <mergeCell ref="V9:V10"/>
    <mergeCell ref="X9:X10"/>
    <mergeCell ref="Y9:Y10"/>
    <mergeCell ref="R9:T9"/>
    <mergeCell ref="W9:W10"/>
  </mergeCells>
  <conditionalFormatting sqref="AE12:AF12 AB11:AD12 AC14:AD14 AC16:AD17 AB13:AB17">
    <cfRule type="cellIs" dxfId="36" priority="51" stopIfTrue="1" operator="equal">
      <formula>"I"</formula>
    </cfRule>
    <cfRule type="cellIs" dxfId="35" priority="52" stopIfTrue="1" operator="equal">
      <formula>"II"</formula>
    </cfRule>
    <cfRule type="cellIs" dxfId="34" priority="53" stopIfTrue="1" operator="between">
      <formula>"III"</formula>
      <formula>"IV"</formula>
    </cfRule>
  </conditionalFormatting>
  <conditionalFormatting sqref="AD12:AF12 AD11 AD14 AD16:AD17">
    <cfRule type="cellIs" dxfId="33" priority="49" stopIfTrue="1" operator="equal">
      <formula>"Aceptable"</formula>
    </cfRule>
    <cfRule type="cellIs" dxfId="32" priority="50" stopIfTrue="1" operator="equal">
      <formula>"No aceptable"</formula>
    </cfRule>
  </conditionalFormatting>
  <conditionalFormatting sqref="AD11:AD12 AD16:AD17 AD14">
    <cfRule type="containsText" dxfId="31" priority="46" stopIfTrue="1" operator="containsText" text="No aceptable o aceptable con control específico">
      <formula>NOT(ISERROR(SEARCH("No aceptable o aceptable con control específico",AD11)))</formula>
    </cfRule>
    <cfRule type="containsText" dxfId="30" priority="47" stopIfTrue="1" operator="containsText" text="No aceptable">
      <formula>NOT(ISERROR(SEARCH("No aceptable",AD11)))</formula>
    </cfRule>
    <cfRule type="containsText" dxfId="29" priority="48" stopIfTrue="1" operator="containsText" text="No Aceptable o aceptable con control específico">
      <formula>NOT(ISERROR(SEARCH("No Aceptable o aceptable con control específico",AD11)))</formula>
    </cfRule>
  </conditionalFormatting>
  <conditionalFormatting sqref="AD15:AE15">
    <cfRule type="cellIs" dxfId="28" priority="31" stopIfTrue="1" operator="equal">
      <formula>"Aceptable"</formula>
    </cfRule>
    <cfRule type="cellIs" dxfId="27" priority="32" stopIfTrue="1" operator="equal">
      <formula>"No aceptable"</formula>
    </cfRule>
  </conditionalFormatting>
  <conditionalFormatting sqref="AD15">
    <cfRule type="containsText" dxfId="26" priority="28" stopIfTrue="1" operator="containsText" text="No aceptable o aceptable con control específico">
      <formula>NOT(ISERROR(SEARCH("No aceptable o aceptable con control específico",AD15)))</formula>
    </cfRule>
    <cfRule type="containsText" dxfId="25" priority="29" stopIfTrue="1" operator="containsText" text="No aceptable">
      <formula>NOT(ISERROR(SEARCH("No aceptable",AD15)))</formula>
    </cfRule>
    <cfRule type="containsText" dxfId="24" priority="30" stopIfTrue="1" operator="containsText" text="No Aceptable o aceptable con control específico">
      <formula>NOT(ISERROR(SEARCH("No Aceptable o aceptable con control específico",AD15)))</formula>
    </cfRule>
  </conditionalFormatting>
  <conditionalFormatting sqref="AE16">
    <cfRule type="cellIs" dxfId="23" priority="23" stopIfTrue="1" operator="equal">
      <formula>"Aceptable"</formula>
    </cfRule>
    <cfRule type="cellIs" dxfId="22" priority="24" stopIfTrue="1" operator="equal">
      <formula>"No aceptable"</formula>
    </cfRule>
  </conditionalFormatting>
  <conditionalFormatting sqref="AD13">
    <cfRule type="containsText" dxfId="21" priority="18" stopIfTrue="1" operator="containsText" text="No aceptable o aceptable con control específico">
      <formula>NOT(ISERROR(SEARCH("No aceptable o aceptable con control específico",AD13)))</formula>
    </cfRule>
    <cfRule type="containsText" dxfId="20" priority="19" stopIfTrue="1" operator="containsText" text="No aceptable">
      <formula>NOT(ISERROR(SEARCH("No aceptable",AD13)))</formula>
    </cfRule>
    <cfRule type="containsText" dxfId="19" priority="20" stopIfTrue="1" operator="containsText" text="No Aceptable o aceptable con control específico">
      <formula>NOT(ISERROR(SEARCH("No Aceptable o aceptable con control específico",AD13)))</formula>
    </cfRule>
  </conditionalFormatting>
  <conditionalFormatting sqref="AD13">
    <cfRule type="cellIs" dxfId="18" priority="21" stopIfTrue="1" operator="equal">
      <formula>"Aceptable"</formula>
    </cfRule>
    <cfRule type="cellIs" dxfId="17" priority="22" stopIfTrue="1" operator="equal">
      <formula>"No aceptable"</formula>
    </cfRule>
  </conditionalFormatting>
  <conditionalFormatting sqref="AE17">
    <cfRule type="cellIs" dxfId="16" priority="15" stopIfTrue="1" operator="equal">
      <formula>"I"</formula>
    </cfRule>
    <cfRule type="cellIs" dxfId="15" priority="16" stopIfTrue="1" operator="equal">
      <formula>"II"</formula>
    </cfRule>
    <cfRule type="cellIs" dxfId="14" priority="17" stopIfTrue="1" operator="between">
      <formula>"III"</formula>
      <formula>"IV"</formula>
    </cfRule>
  </conditionalFormatting>
  <conditionalFormatting sqref="AE17">
    <cfRule type="cellIs" dxfId="13" priority="13" stopIfTrue="1" operator="equal">
      <formula>"Aceptable"</formula>
    </cfRule>
    <cfRule type="cellIs" dxfId="12" priority="14" stopIfTrue="1" operator="equal">
      <formula>"No aceptable"</formula>
    </cfRule>
  </conditionalFormatting>
  <conditionalFormatting sqref="AE14">
    <cfRule type="cellIs" dxfId="11" priority="10" stopIfTrue="1" operator="equal">
      <formula>"I"</formula>
    </cfRule>
    <cfRule type="cellIs" dxfId="10" priority="11" stopIfTrue="1" operator="equal">
      <formula>"II"</formula>
    </cfRule>
    <cfRule type="cellIs" dxfId="9" priority="12" stopIfTrue="1" operator="between">
      <formula>"III"</formula>
      <formula>"IV"</formula>
    </cfRule>
  </conditionalFormatting>
  <conditionalFormatting sqref="AE14">
    <cfRule type="cellIs" dxfId="8" priority="8" stopIfTrue="1" operator="equal">
      <formula>"Aceptable"</formula>
    </cfRule>
    <cfRule type="cellIs" dxfId="7" priority="9" stopIfTrue="1" operator="equal">
      <formula>"No aceptable"</formula>
    </cfRule>
  </conditionalFormatting>
  <conditionalFormatting sqref="AE13">
    <cfRule type="cellIs" dxfId="6" priority="5" stopIfTrue="1" operator="equal">
      <formula>"I"</formula>
    </cfRule>
    <cfRule type="cellIs" dxfId="5" priority="6" stopIfTrue="1" operator="equal">
      <formula>"II"</formula>
    </cfRule>
    <cfRule type="cellIs" dxfId="4" priority="7" stopIfTrue="1" operator="between">
      <formula>"III"</formula>
      <formula>"IV"</formula>
    </cfRule>
  </conditionalFormatting>
  <conditionalFormatting sqref="AE13">
    <cfRule type="cellIs" dxfId="3" priority="3" stopIfTrue="1" operator="equal">
      <formula>"Aceptable"</formula>
    </cfRule>
    <cfRule type="cellIs" dxfId="2" priority="4" stopIfTrue="1" operator="equal">
      <formula>"No aceptable"</formula>
    </cfRule>
  </conditionalFormatting>
  <conditionalFormatting sqref="AE11">
    <cfRule type="cellIs" dxfId="1" priority="1" stopIfTrue="1" operator="equal">
      <formula>"Aceptable"</formula>
    </cfRule>
    <cfRule type="cellIs" dxfId="0"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17" xr:uid="{00000000-0002-0000-2300-000000000000}">
      <formula1>"100,60,25,10"</formula1>
    </dataValidation>
    <dataValidation type="list" allowBlank="1" showInputMessage="1" prompt="4 = Continua_x000a_3 = Frecuente_x000a_2 = Ocasional_x000a_1 = Esporádica" sqref="V11:V17" xr:uid="{00000000-0002-0000-2300-000001000000}">
      <formula1>"4, 3, 2, 1"</formula1>
    </dataValidation>
    <dataValidation type="list" allowBlank="1" showInputMessage="1" showErrorMessage="1" prompt="10 = Muy Alto_x000a_6 = Alto_x000a_2 = Medio_x000a_0 = Bajo" sqref="U11:U17" xr:uid="{00000000-0002-0000-2300-000002000000}">
      <formula1>"10, 6, 2, 0, "</formula1>
    </dataValidation>
    <dataValidation allowBlank="1" sqref="AA11:AA17" xr:uid="{00000000-0002-0000-2300-000003000000}"/>
  </dataValidations>
  <pageMargins left="0.23622047244094491" right="0.23622047244094491" top="0.74803149606299213" bottom="0.74803149606299213" header="0.31496062992125984" footer="0.31496062992125984"/>
  <pageSetup paperSize="5" scale="32" fitToHeight="6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1:AL61"/>
  <sheetViews>
    <sheetView topLeftCell="W28" zoomScaleNormal="100" workbookViewId="0">
      <selection activeCell="AG22" sqref="AG22"/>
    </sheetView>
  </sheetViews>
  <sheetFormatPr baseColWidth="10" defaultRowHeight="60" customHeight="1" x14ac:dyDescent="0.3"/>
  <cols>
    <col min="1" max="1" width="1.85546875" style="3" customWidth="1"/>
    <col min="2" max="2" width="5.7109375" style="3" customWidth="1"/>
    <col min="3" max="3" width="7.5703125" style="3" customWidth="1"/>
    <col min="4" max="4" width="6.7109375" style="3" customWidth="1"/>
    <col min="5" max="5" width="6.42578125" style="4" customWidth="1"/>
    <col min="6" max="6" width="15.5703125" style="3" customWidth="1"/>
    <col min="7" max="7" width="8.28515625" style="3" customWidth="1"/>
    <col min="8" max="8" width="20.28515625" style="5" customWidth="1"/>
    <col min="9" max="9" width="29.28515625" style="3" customWidth="1"/>
    <col min="10" max="10" width="29.7109375" style="3" customWidth="1"/>
    <col min="11" max="11" width="26.5703125" style="3" customWidth="1"/>
    <col min="12" max="15" width="5.140625" style="3" customWidth="1"/>
    <col min="16" max="16" width="23.85546875" style="3" bestFit="1" customWidth="1"/>
    <col min="17" max="17" width="5.7109375" style="3" customWidth="1"/>
    <col min="18" max="20" width="19.140625" style="3" customWidth="1"/>
    <col min="21" max="21" width="5" style="3" customWidth="1"/>
    <col min="22" max="22" width="5.42578125" style="3" customWidth="1"/>
    <col min="23" max="23" width="8.140625" style="3" customWidth="1"/>
    <col min="24" max="24" width="6.7109375" style="3" customWidth="1"/>
    <col min="25" max="25" width="9.140625" style="3" customWidth="1"/>
    <col min="26" max="26" width="7.7109375" style="3" customWidth="1"/>
    <col min="27" max="27" width="8.140625" style="3" customWidth="1"/>
    <col min="28" max="28" width="7.28515625" style="3" customWidth="1"/>
    <col min="29" max="29" width="8.85546875" style="3" customWidth="1"/>
    <col min="30" max="30" width="12.7109375" style="3" customWidth="1"/>
    <col min="31" max="31" width="18.85546875" style="3" bestFit="1" customWidth="1"/>
    <col min="32" max="32" width="9" style="4" customWidth="1"/>
    <col min="33" max="33" width="14" style="4" customWidth="1"/>
    <col min="34" max="34" width="13.140625" style="4" customWidth="1"/>
    <col min="35" max="35" width="27.140625" style="3" customWidth="1"/>
    <col min="36" max="36" width="18.5703125" style="5" customWidth="1"/>
    <col min="37" max="37" width="19.28515625" style="3" customWidth="1"/>
    <col min="38" max="16384" width="11.42578125" style="3"/>
  </cols>
  <sheetData>
    <row r="1" spans="2:38" ht="46.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2:38" ht="46.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2:38" ht="46.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2:38" ht="46.5" customHeight="1" x14ac:dyDescent="0.3"/>
    <row r="5" spans="2:38"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38" s="112" customFormat="1" ht="18.75" customHeight="1" x14ac:dyDescent="0.3">
      <c r="E6" s="113"/>
      <c r="H6" s="114"/>
      <c r="AF6" s="113"/>
      <c r="AG6" s="113"/>
      <c r="AH6" s="113"/>
      <c r="AJ6" s="114"/>
    </row>
    <row r="7" spans="2:38"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38"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38"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38"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38" ht="103.5" customHeight="1" x14ac:dyDescent="0.3">
      <c r="B11" s="263" t="s">
        <v>162</v>
      </c>
      <c r="C11" s="263" t="s">
        <v>178</v>
      </c>
      <c r="D11" s="266" t="s">
        <v>215</v>
      </c>
      <c r="E11" s="269" t="s">
        <v>216</v>
      </c>
      <c r="F11" s="269" t="s">
        <v>217</v>
      </c>
      <c r="G11" s="238" t="s">
        <v>42</v>
      </c>
      <c r="H11" s="259" t="s">
        <v>305</v>
      </c>
      <c r="I11" s="175" t="s">
        <v>46</v>
      </c>
      <c r="J11" s="176" t="s">
        <v>354</v>
      </c>
      <c r="K11" s="176" t="s">
        <v>355</v>
      </c>
      <c r="L11" s="177">
        <v>1</v>
      </c>
      <c r="M11" s="178">
        <v>0</v>
      </c>
      <c r="N11" s="177">
        <v>0</v>
      </c>
      <c r="O11" s="177">
        <f>SUM(L11:N11)</f>
        <v>1</v>
      </c>
      <c r="P11" s="176" t="s">
        <v>356</v>
      </c>
      <c r="Q11" s="179">
        <v>8</v>
      </c>
      <c r="R11" s="176" t="s">
        <v>603</v>
      </c>
      <c r="S11" s="176" t="s">
        <v>358</v>
      </c>
      <c r="T11" s="176" t="s">
        <v>357</v>
      </c>
      <c r="U11" s="180">
        <v>2</v>
      </c>
      <c r="V11" s="180">
        <v>4</v>
      </c>
      <c r="W11" s="180">
        <f>V11*U11</f>
        <v>8</v>
      </c>
      <c r="X11" s="181" t="str">
        <f>+IF(AND(U11*V11&gt;=24,U11*V11&lt;=40),"MA",IF(AND(U11*V11&gt;=10,U11*V11&lt;=20),"A",IF(AND(U11*V11&gt;=6,U11*V11&lt;=8),"M",IF(AND(U11*V11&gt;=0,U11*V11&lt;=4),"B",""))))</f>
        <v>M</v>
      </c>
      <c r="Y11" s="182"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2" t="s">
        <v>56</v>
      </c>
      <c r="AF11" s="179" t="s">
        <v>34</v>
      </c>
      <c r="AG11" s="179" t="s">
        <v>34</v>
      </c>
      <c r="AH11" s="179" t="s">
        <v>363</v>
      </c>
      <c r="AI11" s="175" t="s">
        <v>359</v>
      </c>
      <c r="AJ11" s="179" t="s">
        <v>34</v>
      </c>
      <c r="AK11" s="186" t="s">
        <v>35</v>
      </c>
      <c r="AL11" s="112"/>
    </row>
    <row r="12" spans="2:38" ht="103.5" customHeight="1" x14ac:dyDescent="0.3">
      <c r="B12" s="264"/>
      <c r="C12" s="264"/>
      <c r="D12" s="267"/>
      <c r="E12" s="270"/>
      <c r="F12" s="270"/>
      <c r="G12" s="245"/>
      <c r="H12" s="260"/>
      <c r="I12" s="175" t="s">
        <v>120</v>
      </c>
      <c r="J12" s="176" t="s">
        <v>360</v>
      </c>
      <c r="K12" s="187" t="s">
        <v>361</v>
      </c>
      <c r="L12" s="177">
        <v>1</v>
      </c>
      <c r="M12" s="178">
        <v>0</v>
      </c>
      <c r="N12" s="177">
        <v>0</v>
      </c>
      <c r="O12" s="177">
        <f>SUM(L12:N12)</f>
        <v>1</v>
      </c>
      <c r="P12" s="176" t="s">
        <v>356</v>
      </c>
      <c r="Q12" s="179">
        <v>8</v>
      </c>
      <c r="R12" s="187" t="s">
        <v>604</v>
      </c>
      <c r="S12" s="187" t="s">
        <v>358</v>
      </c>
      <c r="T12" s="187" t="s">
        <v>357</v>
      </c>
      <c r="U12" s="180">
        <v>2</v>
      </c>
      <c r="V12" s="180">
        <v>4</v>
      </c>
      <c r="W12" s="180">
        <f>V12*U12</f>
        <v>8</v>
      </c>
      <c r="X12" s="181" t="str">
        <f>+IF(AND(U12*V12&gt;=24,U12*V12&lt;=40),"MA",IF(AND(U12*V12&gt;=10,U12*V12&lt;=20),"A",IF(AND(U12*V12&gt;=6,U12*V12&lt;=8),"M",IF(AND(U12*V12&gt;=0,U12*V12&lt;=4),"B",""))))</f>
        <v>M</v>
      </c>
      <c r="Y12" s="182"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11</v>
      </c>
      <c r="AA12" s="180">
        <f>W12*Z12</f>
        <v>88</v>
      </c>
      <c r="AB12" s="183" t="str">
        <f>+IF(AND(U12*V12*Z12&gt;=600,U12*V12*Z12&lt;=4000),"I",IF(AND(U12*V12*Z12&gt;=150,U12*V12*Z12&lt;=500),"II",IF(AND(U12*V12*Z12&gt;=40,U12*V12*Z12&lt;=120),"III",IF(AND(U12*V12*Z12&gt;=0,U12*V12*Z12&lt;=20),"IV",""))))</f>
        <v>III</v>
      </c>
      <c r="AC12" s="182"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+IF(AB12="I","No aceptable",IF(AB12="II","No aceptable o aceptable con control específico",IF(AB12="III","Aceptable",IF(AB12="IV","Aceptable",""))))</f>
        <v>Aceptable</v>
      </c>
      <c r="AE12" s="182" t="s">
        <v>121</v>
      </c>
      <c r="AF12" s="179" t="s">
        <v>34</v>
      </c>
      <c r="AG12" s="179" t="s">
        <v>34</v>
      </c>
      <c r="AH12" s="179" t="s">
        <v>364</v>
      </c>
      <c r="AI12" s="175" t="s">
        <v>359</v>
      </c>
      <c r="AJ12" s="179" t="s">
        <v>34</v>
      </c>
      <c r="AK12" s="186" t="s">
        <v>35</v>
      </c>
      <c r="AL12" s="112"/>
    </row>
    <row r="13" spans="2:38" ht="103.5" customHeight="1" x14ac:dyDescent="0.3">
      <c r="B13" s="264"/>
      <c r="C13" s="264"/>
      <c r="D13" s="267"/>
      <c r="E13" s="270"/>
      <c r="F13" s="270"/>
      <c r="G13" s="239"/>
      <c r="H13" s="261"/>
      <c r="I13" s="175" t="s">
        <v>120</v>
      </c>
      <c r="J13" s="188" t="s">
        <v>365</v>
      </c>
      <c r="K13" s="179" t="s">
        <v>367</v>
      </c>
      <c r="L13" s="177">
        <v>1</v>
      </c>
      <c r="M13" s="178">
        <v>0</v>
      </c>
      <c r="N13" s="177">
        <v>0</v>
      </c>
      <c r="O13" s="177">
        <f>SUM(L13:N13)</f>
        <v>1</v>
      </c>
      <c r="P13" s="179" t="s">
        <v>366</v>
      </c>
      <c r="Q13" s="179">
        <v>1</v>
      </c>
      <c r="R13" s="179" t="s">
        <v>33</v>
      </c>
      <c r="S13" s="179" t="s">
        <v>33</v>
      </c>
      <c r="T13" s="179" t="s">
        <v>370</v>
      </c>
      <c r="U13" s="180">
        <v>2</v>
      </c>
      <c r="V13" s="180">
        <v>2</v>
      </c>
      <c r="W13" s="180">
        <f>V13*U13</f>
        <v>4</v>
      </c>
      <c r="X13" s="181" t="str">
        <f>+IF(AND(U13*V13&gt;=24,U13*V13&lt;=40),"MA",IF(AND(U13*V13&gt;=10,U13*V13&lt;=20),"A",IF(AND(U13*V13&gt;=6,U13*V13&lt;=8),"M",IF(AND(U13*V13&gt;=0,U13*V13&lt;=4),"B",""))))</f>
        <v>B</v>
      </c>
      <c r="Y13" s="182" t="str">
        <f>+IF(X13="MA","Situación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180">
        <v>25</v>
      </c>
      <c r="AA13" s="180">
        <f>W13*Z13</f>
        <v>100</v>
      </c>
      <c r="AB13" s="183" t="str">
        <f>+IF(AND(U13*V13*Z13&gt;=600,U13*V13*Z13&lt;=4000),"I",IF(AND(U13*V13*Z13&gt;=150,U13*V13*Z13&lt;=500),"II",IF(AND(U13*V13*Z13&gt;=40,U13*V13*Z13&lt;=120),"III",IF(AND(U13*V13*Z13&gt;=0,U13*V13*Z13&lt;=20),"IV",""))))</f>
        <v>III</v>
      </c>
      <c r="AC13" s="182"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+IF(AB13="I","No aceptable",IF(AB13="II","No aceptable o aceptable con control específico",IF(AB13="III","Aceptable",IF(AB13="IV","Aceptable",""))))</f>
        <v>Aceptable</v>
      </c>
      <c r="AE13" s="182" t="s">
        <v>121</v>
      </c>
      <c r="AF13" s="179" t="s">
        <v>34</v>
      </c>
      <c r="AG13" s="179" t="s">
        <v>34</v>
      </c>
      <c r="AH13" s="179" t="s">
        <v>34</v>
      </c>
      <c r="AI13" s="199" t="s">
        <v>369</v>
      </c>
      <c r="AJ13" s="186" t="s">
        <v>368</v>
      </c>
      <c r="AK13" s="186" t="s">
        <v>35</v>
      </c>
      <c r="AL13" s="112"/>
    </row>
    <row r="14" spans="2:38" ht="103.5" customHeight="1" thickBot="1" x14ac:dyDescent="0.35">
      <c r="B14" s="264"/>
      <c r="C14" s="264"/>
      <c r="D14" s="267"/>
      <c r="E14" s="270"/>
      <c r="F14" s="270"/>
      <c r="G14" s="238" t="s">
        <v>273</v>
      </c>
      <c r="H14" s="259" t="s">
        <v>44</v>
      </c>
      <c r="I14" s="175" t="s">
        <v>60</v>
      </c>
      <c r="J14" s="175" t="s">
        <v>340</v>
      </c>
      <c r="K14" s="175" t="s">
        <v>327</v>
      </c>
      <c r="L14" s="177">
        <v>1</v>
      </c>
      <c r="M14" s="178">
        <v>0</v>
      </c>
      <c r="N14" s="177">
        <v>0</v>
      </c>
      <c r="O14" s="177">
        <f t="shared" ref="O14:O28" si="0">SUM(L14:N14)</f>
        <v>1</v>
      </c>
      <c r="P14" s="175" t="s">
        <v>337</v>
      </c>
      <c r="Q14" s="179">
        <v>8</v>
      </c>
      <c r="R14" s="175" t="s">
        <v>331</v>
      </c>
      <c r="S14" s="175" t="s">
        <v>329</v>
      </c>
      <c r="T14" s="175" t="s">
        <v>443</v>
      </c>
      <c r="U14" s="180">
        <v>2</v>
      </c>
      <c r="V14" s="180">
        <v>4</v>
      </c>
      <c r="W14" s="180">
        <f t="shared" ref="W14:W19" si="1">V14*U14</f>
        <v>8</v>
      </c>
      <c r="X14" s="181" t="str">
        <f t="shared" ref="X14:X19" si="2">+IF(AND(U14*V14&gt;=24,U14*V14&lt;=40),"MA",IF(AND(U14*V14&gt;=10,U14*V14&lt;=20),"A",IF(AND(U14*V14&gt;=6,U14*V14&lt;=8),"M",IF(AND(U14*V14&gt;=0,U14*V14&lt;=4),"B",""))))</f>
        <v>M</v>
      </c>
      <c r="Y14" s="182" t="str">
        <f t="shared" ref="Y14:Y19" si="3">+IF(X14="MA","Situación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180">
        <v>10</v>
      </c>
      <c r="AA14" s="180">
        <f t="shared" ref="AA14:AA19" si="4">W14*Z14</f>
        <v>80</v>
      </c>
      <c r="AB14" s="183" t="str">
        <f t="shared" ref="AB14:AB19" si="5">+IF(AND(U14*V14*Z14&gt;=600,U14*V14*Z14&lt;=4000),"I",IF(AND(U14*V14*Z14&gt;=150,U14*V14*Z14&lt;=500),"II",IF(AND(U14*V14*Z14&gt;=40,U14*V14*Z14&lt;=120),"III",IF(AND(U14*V14*Z14&gt;=0,U14*V14*Z14&lt;=20),"IV",""))))</f>
        <v>III</v>
      </c>
      <c r="AC14" s="182" t="str">
        <f t="shared" ref="AC14:AC19" si="6">+IF(AB14="I","Situación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184" t="str">
        <f t="shared" ref="AD14:AD19" si="7">+IF(AB14="I","No aceptable",IF(AB14="II","No aceptable o aceptable con control específico",IF(AB14="III","Aceptable",IF(AB14="IV","Aceptable",""))))</f>
        <v>Aceptable</v>
      </c>
      <c r="AE14" s="175" t="s">
        <v>351</v>
      </c>
      <c r="AF14" s="175" t="s">
        <v>34</v>
      </c>
      <c r="AG14" s="175" t="s">
        <v>34</v>
      </c>
      <c r="AH14" s="175" t="s">
        <v>34</v>
      </c>
      <c r="AI14" s="175" t="s">
        <v>338</v>
      </c>
      <c r="AJ14" s="175" t="s">
        <v>34</v>
      </c>
      <c r="AK14" s="186" t="s">
        <v>271</v>
      </c>
      <c r="AL14" s="112"/>
    </row>
    <row r="15" spans="2:38" ht="103.5" customHeight="1" thickBot="1" x14ac:dyDescent="0.35">
      <c r="B15" s="264"/>
      <c r="C15" s="264"/>
      <c r="D15" s="267"/>
      <c r="E15" s="270"/>
      <c r="F15" s="270"/>
      <c r="G15" s="245"/>
      <c r="H15" s="260"/>
      <c r="I15" s="175" t="s">
        <v>333</v>
      </c>
      <c r="J15" s="175" t="s">
        <v>334</v>
      </c>
      <c r="K15" s="175" t="s">
        <v>335</v>
      </c>
      <c r="L15" s="177">
        <v>1</v>
      </c>
      <c r="M15" s="178">
        <v>0</v>
      </c>
      <c r="N15" s="177">
        <v>0</v>
      </c>
      <c r="O15" s="177">
        <f t="shared" ref="O15:O17" si="8">SUM(L15:N15)</f>
        <v>1</v>
      </c>
      <c r="P15" s="175" t="s">
        <v>336</v>
      </c>
      <c r="Q15" s="179">
        <v>8</v>
      </c>
      <c r="R15" s="175" t="s">
        <v>339</v>
      </c>
      <c r="S15" s="175" t="s">
        <v>643</v>
      </c>
      <c r="T15" s="175" t="s">
        <v>444</v>
      </c>
      <c r="U15" s="180">
        <v>2</v>
      </c>
      <c r="V15" s="180">
        <v>2</v>
      </c>
      <c r="W15" s="180">
        <f t="shared" si="1"/>
        <v>4</v>
      </c>
      <c r="X15" s="181" t="str">
        <f t="shared" si="2"/>
        <v>B</v>
      </c>
      <c r="Y15" s="182" t="str">
        <f t="shared" si="3"/>
        <v>Situación mejorable con exposición ocasional o esporádica, o situación sin anomalía destacable con cualquier nivel de exposición. No es esperable que se materialice el riesgo, aunque puede ser concebible.</v>
      </c>
      <c r="Z15" s="180">
        <v>25</v>
      </c>
      <c r="AA15" s="180">
        <f t="shared" si="4"/>
        <v>100</v>
      </c>
      <c r="AB15" s="183" t="str">
        <f t="shared" si="5"/>
        <v>III</v>
      </c>
      <c r="AC15" s="182" t="str">
        <f t="shared" si="6"/>
        <v>Mejorar si es posible. Sería conveniente justificar la intervención y su rentabilidad.</v>
      </c>
      <c r="AD15" s="184" t="str">
        <f t="shared" si="7"/>
        <v>Aceptable</v>
      </c>
      <c r="AE15" s="190" t="s">
        <v>342</v>
      </c>
      <c r="AF15" s="175" t="s">
        <v>34</v>
      </c>
      <c r="AG15" s="175" t="s">
        <v>34</v>
      </c>
      <c r="AH15" s="175" t="s">
        <v>34</v>
      </c>
      <c r="AI15" s="175" t="s">
        <v>341</v>
      </c>
      <c r="AJ15" s="175" t="s">
        <v>34</v>
      </c>
      <c r="AK15" s="186" t="s">
        <v>271</v>
      </c>
      <c r="AL15" s="112"/>
    </row>
    <row r="16" spans="2:38" s="112" customFormat="1" ht="103.5" customHeight="1" thickBot="1" x14ac:dyDescent="0.35">
      <c r="B16" s="264"/>
      <c r="C16" s="264"/>
      <c r="D16" s="267"/>
      <c r="E16" s="270"/>
      <c r="F16" s="270"/>
      <c r="G16" s="245"/>
      <c r="H16" s="260"/>
      <c r="I16" s="175" t="s">
        <v>625</v>
      </c>
      <c r="J16" s="175" t="s">
        <v>626</v>
      </c>
      <c r="K16" s="175" t="s">
        <v>631</v>
      </c>
      <c r="L16" s="193">
        <v>1</v>
      </c>
      <c r="M16" s="192">
        <v>0</v>
      </c>
      <c r="N16" s="193">
        <v>0</v>
      </c>
      <c r="O16" s="193">
        <f t="shared" si="8"/>
        <v>1</v>
      </c>
      <c r="P16" s="175" t="s">
        <v>632</v>
      </c>
      <c r="Q16" s="179">
        <v>8</v>
      </c>
      <c r="R16" s="175" t="s">
        <v>331</v>
      </c>
      <c r="S16" s="175" t="s">
        <v>634</v>
      </c>
      <c r="T16" s="175" t="s">
        <v>636</v>
      </c>
      <c r="U16" s="180">
        <v>2</v>
      </c>
      <c r="V16" s="180">
        <v>3</v>
      </c>
      <c r="W16" s="180">
        <f t="shared" si="1"/>
        <v>6</v>
      </c>
      <c r="X16" s="181" t="str">
        <f t="shared" si="2"/>
        <v>M</v>
      </c>
      <c r="Y16" s="182" t="str">
        <f t="shared" si="3"/>
        <v>Situación deficiente con exposición esporádica, o bien situación mejorable con exposición continuada o frecuente. Es posible que suceda el daño alguna vez.</v>
      </c>
      <c r="Z16" s="180">
        <v>10</v>
      </c>
      <c r="AA16" s="180">
        <f t="shared" si="4"/>
        <v>60</v>
      </c>
      <c r="AB16" s="183" t="str">
        <f t="shared" si="5"/>
        <v>III</v>
      </c>
      <c r="AC16" s="182" t="str">
        <f t="shared" si="6"/>
        <v>Mejorar si es posible. Sería conveniente justificar la intervención y su rentabilidad.</v>
      </c>
      <c r="AD16" s="184" t="str">
        <f t="shared" si="7"/>
        <v>Aceptable</v>
      </c>
      <c r="AE16" s="190" t="s">
        <v>342</v>
      </c>
      <c r="AF16" s="175" t="s">
        <v>34</v>
      </c>
      <c r="AG16" s="175" t="s">
        <v>34</v>
      </c>
      <c r="AH16" s="175" t="s">
        <v>34</v>
      </c>
      <c r="AI16" s="175" t="s">
        <v>338</v>
      </c>
      <c r="AJ16" s="175" t="s">
        <v>34</v>
      </c>
      <c r="AK16" s="186" t="s">
        <v>35</v>
      </c>
    </row>
    <row r="17" spans="2:38" s="112" customFormat="1" ht="103.5" customHeight="1" x14ac:dyDescent="0.3">
      <c r="B17" s="264"/>
      <c r="C17" s="264"/>
      <c r="D17" s="267"/>
      <c r="E17" s="270"/>
      <c r="F17" s="270"/>
      <c r="G17" s="245"/>
      <c r="H17" s="260"/>
      <c r="I17" s="175" t="s">
        <v>627</v>
      </c>
      <c r="J17" s="175" t="s">
        <v>628</v>
      </c>
      <c r="K17" s="175" t="s">
        <v>629</v>
      </c>
      <c r="L17" s="193">
        <v>1</v>
      </c>
      <c r="M17" s="192">
        <v>0</v>
      </c>
      <c r="N17" s="193">
        <v>0</v>
      </c>
      <c r="O17" s="193">
        <f t="shared" si="8"/>
        <v>1</v>
      </c>
      <c r="P17" s="175" t="s">
        <v>630</v>
      </c>
      <c r="Q17" s="179">
        <v>8</v>
      </c>
      <c r="R17" s="175" t="s">
        <v>331</v>
      </c>
      <c r="S17" s="175" t="s">
        <v>633</v>
      </c>
      <c r="T17" s="175" t="s">
        <v>635</v>
      </c>
      <c r="U17" s="180">
        <v>2</v>
      </c>
      <c r="V17" s="180">
        <v>3</v>
      </c>
      <c r="W17" s="180">
        <f t="shared" si="1"/>
        <v>6</v>
      </c>
      <c r="X17" s="181" t="str">
        <f t="shared" si="2"/>
        <v>M</v>
      </c>
      <c r="Y17" s="182" t="str">
        <f t="shared" si="3"/>
        <v>Situación deficiente con exposición esporádica, o bien situación mejorable con exposición continuada o frecuente. Es posible que suceda el daño alguna vez.</v>
      </c>
      <c r="Z17" s="180">
        <v>10</v>
      </c>
      <c r="AA17" s="180">
        <f t="shared" si="4"/>
        <v>60</v>
      </c>
      <c r="AB17" s="183" t="str">
        <f t="shared" si="5"/>
        <v>III</v>
      </c>
      <c r="AC17" s="182" t="str">
        <f t="shared" si="6"/>
        <v>Mejorar si es posible. Sería conveniente justificar la intervención y su rentabilidad.</v>
      </c>
      <c r="AD17" s="184" t="str">
        <f t="shared" si="7"/>
        <v>Aceptable</v>
      </c>
      <c r="AE17" s="190" t="s">
        <v>342</v>
      </c>
      <c r="AF17" s="175" t="s">
        <v>34</v>
      </c>
      <c r="AG17" s="175" t="s">
        <v>34</v>
      </c>
      <c r="AH17" s="175" t="s">
        <v>34</v>
      </c>
      <c r="AI17" s="175" t="s">
        <v>338</v>
      </c>
      <c r="AJ17" s="175" t="s">
        <v>34</v>
      </c>
      <c r="AK17" s="186" t="s">
        <v>618</v>
      </c>
    </row>
    <row r="18" spans="2:38" s="112" customFormat="1" ht="103.5" customHeight="1" x14ac:dyDescent="0.3">
      <c r="B18" s="264"/>
      <c r="C18" s="264"/>
      <c r="D18" s="267"/>
      <c r="E18" s="270"/>
      <c r="F18" s="270"/>
      <c r="G18" s="245"/>
      <c r="H18" s="260"/>
      <c r="I18" s="175" t="s">
        <v>612</v>
      </c>
      <c r="J18" s="175" t="s">
        <v>613</v>
      </c>
      <c r="K18" s="175" t="s">
        <v>614</v>
      </c>
      <c r="L18" s="177">
        <v>1</v>
      </c>
      <c r="M18" s="178">
        <v>0</v>
      </c>
      <c r="N18" s="177">
        <v>0</v>
      </c>
      <c r="O18" s="177">
        <f t="shared" ref="O18" si="9">SUM(L18:N18)</f>
        <v>1</v>
      </c>
      <c r="P18" s="175" t="s">
        <v>615</v>
      </c>
      <c r="Q18" s="179">
        <v>8</v>
      </c>
      <c r="R18" s="175" t="s">
        <v>331</v>
      </c>
      <c r="S18" s="175" t="s">
        <v>616</v>
      </c>
      <c r="T18" s="175" t="s">
        <v>617</v>
      </c>
      <c r="U18" s="180">
        <v>2</v>
      </c>
      <c r="V18" s="180">
        <v>1</v>
      </c>
      <c r="W18" s="180">
        <f t="shared" si="1"/>
        <v>2</v>
      </c>
      <c r="X18" s="181" t="str">
        <f t="shared" si="2"/>
        <v>B</v>
      </c>
      <c r="Y18" s="182" t="str">
        <f t="shared" si="3"/>
        <v>Situación mejorable con exposición ocasional o esporádica, o situación sin anomalía destacable con cualquier nivel de exposición. No es esperable que se materialice el riesgo, aunque puede ser concebible.</v>
      </c>
      <c r="Z18" s="180">
        <v>10</v>
      </c>
      <c r="AA18" s="180">
        <f t="shared" si="4"/>
        <v>20</v>
      </c>
      <c r="AB18" s="183" t="str">
        <f t="shared" si="5"/>
        <v>IV</v>
      </c>
      <c r="AC18" s="182" t="str">
        <f t="shared" si="6"/>
        <v>Mantener las medidas de control existentes, pero se deberían considerar soluciones o mejoras y se deben hacer comprobaciones periódicas para asegurar que el riesgo aún es tolerable.</v>
      </c>
      <c r="AD18" s="184" t="str">
        <f t="shared" si="7"/>
        <v>Aceptable</v>
      </c>
      <c r="AE18" s="175" t="s">
        <v>351</v>
      </c>
      <c r="AF18" s="175" t="s">
        <v>34</v>
      </c>
      <c r="AG18" s="175" t="s">
        <v>34</v>
      </c>
      <c r="AH18" s="175" t="s">
        <v>34</v>
      </c>
      <c r="AI18" s="175" t="s">
        <v>338</v>
      </c>
      <c r="AJ18" s="175" t="s">
        <v>34</v>
      </c>
      <c r="AK18" s="186" t="s">
        <v>618</v>
      </c>
    </row>
    <row r="19" spans="2:38" ht="103.5" customHeight="1" x14ac:dyDescent="0.3">
      <c r="B19" s="264"/>
      <c r="C19" s="264"/>
      <c r="D19" s="267"/>
      <c r="E19" s="270"/>
      <c r="F19" s="270"/>
      <c r="G19" s="239"/>
      <c r="H19" s="260"/>
      <c r="I19" s="175" t="s">
        <v>62</v>
      </c>
      <c r="J19" s="175" t="s">
        <v>332</v>
      </c>
      <c r="K19" s="175" t="s">
        <v>327</v>
      </c>
      <c r="L19" s="200">
        <v>1</v>
      </c>
      <c r="M19" s="178">
        <v>0</v>
      </c>
      <c r="N19" s="177">
        <v>0</v>
      </c>
      <c r="O19" s="177">
        <f t="shared" si="0"/>
        <v>1</v>
      </c>
      <c r="P19" s="175" t="s">
        <v>337</v>
      </c>
      <c r="Q19" s="175">
        <v>8</v>
      </c>
      <c r="R19" s="175" t="s">
        <v>331</v>
      </c>
      <c r="S19" s="175" t="s">
        <v>329</v>
      </c>
      <c r="T19" s="175" t="s">
        <v>443</v>
      </c>
      <c r="U19" s="180">
        <v>2</v>
      </c>
      <c r="V19" s="180">
        <v>2</v>
      </c>
      <c r="W19" s="180">
        <f t="shared" si="1"/>
        <v>4</v>
      </c>
      <c r="X19" s="201" t="str">
        <f t="shared" si="2"/>
        <v>B</v>
      </c>
      <c r="Y19" s="182" t="str">
        <f t="shared" si="3"/>
        <v>Situación mejorable con exposición ocasional o esporádica, o situación sin anomalía destacable con cualquier nivel de exposición. No es esperable que se materialice el riesgo, aunque puede ser concebible.</v>
      </c>
      <c r="Z19" s="180">
        <v>25</v>
      </c>
      <c r="AA19" s="180">
        <f t="shared" si="4"/>
        <v>100</v>
      </c>
      <c r="AB19" s="183" t="str">
        <f t="shared" si="5"/>
        <v>III</v>
      </c>
      <c r="AC19" s="182" t="str">
        <f t="shared" si="6"/>
        <v>Mejorar si es posible. Sería conveniente justificar la intervención y su rentabilidad.</v>
      </c>
      <c r="AD19" s="184" t="str">
        <f t="shared" si="7"/>
        <v>Aceptable</v>
      </c>
      <c r="AE19" s="175" t="s">
        <v>351</v>
      </c>
      <c r="AF19" s="175" t="s">
        <v>34</v>
      </c>
      <c r="AG19" s="175" t="s">
        <v>34</v>
      </c>
      <c r="AH19" s="175" t="s">
        <v>34</v>
      </c>
      <c r="AI19" s="175" t="s">
        <v>338</v>
      </c>
      <c r="AJ19" s="175" t="s">
        <v>202</v>
      </c>
      <c r="AK19" s="188" t="s">
        <v>271</v>
      </c>
      <c r="AL19" s="112"/>
    </row>
    <row r="20" spans="2:38" ht="103.5" customHeight="1" x14ac:dyDescent="0.3">
      <c r="B20" s="264"/>
      <c r="C20" s="264"/>
      <c r="D20" s="267"/>
      <c r="E20" s="270"/>
      <c r="F20" s="270"/>
      <c r="G20" s="31" t="s">
        <v>42</v>
      </c>
      <c r="H20" s="138" t="s">
        <v>306</v>
      </c>
      <c r="I20" s="187" t="s">
        <v>522</v>
      </c>
      <c r="J20" s="187" t="s">
        <v>509</v>
      </c>
      <c r="K20" s="187" t="s">
        <v>510</v>
      </c>
      <c r="L20" s="191">
        <v>1</v>
      </c>
      <c r="M20" s="192">
        <v>0</v>
      </c>
      <c r="N20" s="193">
        <v>0</v>
      </c>
      <c r="O20" s="193">
        <v>1</v>
      </c>
      <c r="P20" s="187" t="s">
        <v>511</v>
      </c>
      <c r="Q20" s="175">
        <v>8</v>
      </c>
      <c r="R20" s="187" t="s">
        <v>512</v>
      </c>
      <c r="S20" s="187" t="s">
        <v>513</v>
      </c>
      <c r="T20" s="187" t="s">
        <v>514</v>
      </c>
      <c r="U20" s="180">
        <v>2</v>
      </c>
      <c r="V20" s="180">
        <v>3</v>
      </c>
      <c r="W20" s="180">
        <f t="shared" ref="W20:W28" si="10">V20*U20</f>
        <v>6</v>
      </c>
      <c r="X20" s="181" t="str">
        <f t="shared" ref="X20:X28" si="11">+IF(AND(U20*V20&gt;=24,U20*V20&lt;=40),"MA",IF(AND(U20*V20&gt;=10,U20*V20&lt;=20),"A",IF(AND(U20*V20&gt;=6,U20*V20&lt;=8),"M",IF(AND(U20*V20&gt;=0,U20*V20&lt;=4),"B",""))))</f>
        <v>M</v>
      </c>
      <c r="Y20" s="182" t="str">
        <f t="shared" ref="Y20:Y28" si="12">+IF(X20="MA","Situación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180">
        <v>25</v>
      </c>
      <c r="AA20" s="180">
        <f t="shared" ref="AA20:AA28" si="13">W20*Z20</f>
        <v>150</v>
      </c>
      <c r="AB20" s="183" t="str">
        <f t="shared" ref="AB20:AB28" si="14">+IF(AND(U20*V20*Z20&gt;=600,U20*V20*Z20&lt;=4000),"I",IF(AND(U20*V20*Z20&gt;=150,U20*V20*Z20&lt;=500),"II",IF(AND(U20*V20*Z20&gt;=40,U20*V20*Z20&lt;=120),"III",IF(AND(U20*V20*Z20&gt;=0,U20*V20*Z20&lt;=20),"IV",""))))</f>
        <v>II</v>
      </c>
      <c r="AC20" s="182" t="str">
        <f t="shared" ref="AC20:AC28" si="15">+IF(AB20="I","Situación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0" s="184" t="str">
        <f t="shared" ref="AD20:AD28" si="16">+IF(AB20="I","No aceptable",IF(AB20="II","No aceptable o aceptable con control específico",IF(AB20="III","Aceptable",IF(AB20="IV","Aceptable",""))))</f>
        <v>No aceptable o aceptable con control específico</v>
      </c>
      <c r="AE20" s="182" t="s">
        <v>655</v>
      </c>
      <c r="AF20" s="175" t="s">
        <v>34</v>
      </c>
      <c r="AG20" s="175" t="s">
        <v>34</v>
      </c>
      <c r="AH20" s="180" t="s">
        <v>507</v>
      </c>
      <c r="AI20" s="180" t="s">
        <v>508</v>
      </c>
      <c r="AJ20" s="175" t="s">
        <v>506</v>
      </c>
      <c r="AK20" s="188" t="s">
        <v>271</v>
      </c>
      <c r="AL20" s="112"/>
    </row>
    <row r="21" spans="2:38" ht="103.5" customHeight="1" x14ac:dyDescent="0.3">
      <c r="B21" s="264"/>
      <c r="C21" s="264"/>
      <c r="D21" s="267"/>
      <c r="E21" s="270"/>
      <c r="F21" s="270"/>
      <c r="G21" s="31" t="s">
        <v>42</v>
      </c>
      <c r="H21" s="262" t="s">
        <v>50</v>
      </c>
      <c r="I21" s="139" t="s">
        <v>310</v>
      </c>
      <c r="J21" s="139" t="s">
        <v>311</v>
      </c>
      <c r="K21" s="139" t="s">
        <v>314</v>
      </c>
      <c r="L21" s="200">
        <v>1</v>
      </c>
      <c r="M21" s="178">
        <v>0</v>
      </c>
      <c r="N21" s="177">
        <v>0</v>
      </c>
      <c r="O21" s="177">
        <f t="shared" si="0"/>
        <v>1</v>
      </c>
      <c r="P21" s="140" t="s">
        <v>317</v>
      </c>
      <c r="Q21" s="179">
        <v>8</v>
      </c>
      <c r="R21" s="140" t="s">
        <v>319</v>
      </c>
      <c r="S21" s="140" t="s">
        <v>320</v>
      </c>
      <c r="T21" s="140" t="s">
        <v>321</v>
      </c>
      <c r="U21" s="179">
        <v>6</v>
      </c>
      <c r="V21" s="179">
        <v>4</v>
      </c>
      <c r="W21" s="179">
        <f t="shared" si="10"/>
        <v>24</v>
      </c>
      <c r="X21" s="179" t="str">
        <f t="shared" si="11"/>
        <v>MA</v>
      </c>
      <c r="Y21" s="182" t="str">
        <f t="shared" si="12"/>
        <v>Situación deficiente con exposición continua, o muy deficiente con exposición frecuente. Normalmente la materialización del riesgo ocurre con frecuencia.</v>
      </c>
      <c r="Z21" s="180">
        <v>10</v>
      </c>
      <c r="AA21" s="180">
        <f t="shared" si="13"/>
        <v>240</v>
      </c>
      <c r="AB21" s="183" t="str">
        <f t="shared" si="14"/>
        <v>II</v>
      </c>
      <c r="AC21" s="182" t="str">
        <f t="shared" si="15"/>
        <v>Corregir y adoptar medidas de control de inmediato. Sin embargo suspenda actividades si el nivel de riesgo está por encima o igual de 360.</v>
      </c>
      <c r="AD21" s="184" t="str">
        <f t="shared" si="16"/>
        <v>No aceptable o aceptable con control específico</v>
      </c>
      <c r="AE21" s="188" t="s">
        <v>545</v>
      </c>
      <c r="AF21" s="175" t="s">
        <v>34</v>
      </c>
      <c r="AG21" s="175" t="s">
        <v>34</v>
      </c>
      <c r="AH21" s="187" t="s">
        <v>325</v>
      </c>
      <c r="AI21" s="187" t="s">
        <v>326</v>
      </c>
      <c r="AJ21" s="179" t="s">
        <v>34</v>
      </c>
      <c r="AK21" s="186" t="s">
        <v>35</v>
      </c>
      <c r="AL21" s="112"/>
    </row>
    <row r="22" spans="2:38" ht="103.5" customHeight="1" x14ac:dyDescent="0.3">
      <c r="B22" s="264"/>
      <c r="C22" s="264"/>
      <c r="D22" s="267"/>
      <c r="E22" s="270"/>
      <c r="F22" s="270"/>
      <c r="G22" s="31" t="s">
        <v>42</v>
      </c>
      <c r="H22" s="262"/>
      <c r="I22" s="139" t="s">
        <v>313</v>
      </c>
      <c r="J22" s="139" t="s">
        <v>312</v>
      </c>
      <c r="K22" s="139" t="s">
        <v>609</v>
      </c>
      <c r="L22" s="177">
        <v>1</v>
      </c>
      <c r="M22" s="178">
        <v>0</v>
      </c>
      <c r="N22" s="177">
        <v>0</v>
      </c>
      <c r="O22" s="177">
        <f t="shared" si="0"/>
        <v>1</v>
      </c>
      <c r="P22" s="140" t="s">
        <v>318</v>
      </c>
      <c r="Q22" s="179">
        <v>8</v>
      </c>
      <c r="R22" s="140" t="s">
        <v>322</v>
      </c>
      <c r="S22" s="140" t="s">
        <v>323</v>
      </c>
      <c r="T22" s="140" t="s">
        <v>324</v>
      </c>
      <c r="U22" s="179">
        <v>6</v>
      </c>
      <c r="V22" s="179">
        <v>4</v>
      </c>
      <c r="W22" s="179">
        <f t="shared" si="10"/>
        <v>24</v>
      </c>
      <c r="X22" s="179" t="str">
        <f t="shared" si="11"/>
        <v>MA</v>
      </c>
      <c r="Y22" s="182" t="str">
        <f t="shared" si="12"/>
        <v>Situación deficiente con exposición continua, o muy deficiente con exposición frecuente. Normalmente la materialización del riesgo ocurre con frecuencia.</v>
      </c>
      <c r="Z22" s="180">
        <v>10</v>
      </c>
      <c r="AA22" s="180">
        <f t="shared" si="13"/>
        <v>240</v>
      </c>
      <c r="AB22" s="183" t="str">
        <f t="shared" si="14"/>
        <v>II</v>
      </c>
      <c r="AC22" s="182" t="str">
        <f t="shared" si="15"/>
        <v>Corregir y adoptar medidas de control de inmediato. Sin embargo suspenda actividades si el nivel de riesgo está por encima o igual de 360.</v>
      </c>
      <c r="AD22" s="184" t="str">
        <f t="shared" si="16"/>
        <v>No aceptable o aceptable con control específico</v>
      </c>
      <c r="AE22" s="188" t="s">
        <v>545</v>
      </c>
      <c r="AF22" s="175" t="s">
        <v>34</v>
      </c>
      <c r="AG22" s="175" t="s">
        <v>34</v>
      </c>
      <c r="AH22" s="187" t="s">
        <v>325</v>
      </c>
      <c r="AI22" s="187" t="s">
        <v>326</v>
      </c>
      <c r="AJ22" s="179" t="s">
        <v>34</v>
      </c>
      <c r="AK22" s="186" t="s">
        <v>35</v>
      </c>
      <c r="AL22" s="112"/>
    </row>
    <row r="23" spans="2:38" ht="103.5" customHeight="1" x14ac:dyDescent="0.3">
      <c r="B23" s="264"/>
      <c r="C23" s="264"/>
      <c r="D23" s="267"/>
      <c r="E23" s="270"/>
      <c r="F23" s="270"/>
      <c r="G23" s="31" t="s">
        <v>33</v>
      </c>
      <c r="H23" s="259" t="s">
        <v>45</v>
      </c>
      <c r="I23" s="187" t="s">
        <v>99</v>
      </c>
      <c r="J23" s="187" t="s">
        <v>424</v>
      </c>
      <c r="K23" s="187" t="s">
        <v>400</v>
      </c>
      <c r="L23" s="177">
        <v>1</v>
      </c>
      <c r="M23" s="178">
        <v>0</v>
      </c>
      <c r="N23" s="177">
        <v>0</v>
      </c>
      <c r="O23" s="177">
        <f t="shared" si="0"/>
        <v>1</v>
      </c>
      <c r="P23" s="187" t="s">
        <v>423</v>
      </c>
      <c r="Q23" s="179">
        <v>8</v>
      </c>
      <c r="R23" s="187" t="s">
        <v>202</v>
      </c>
      <c r="S23" s="175" t="s">
        <v>439</v>
      </c>
      <c r="T23" s="175" t="s">
        <v>446</v>
      </c>
      <c r="U23" s="180">
        <v>2</v>
      </c>
      <c r="V23" s="180">
        <v>2</v>
      </c>
      <c r="W23" s="180">
        <f t="shared" si="10"/>
        <v>4</v>
      </c>
      <c r="X23" s="181" t="str">
        <f t="shared" si="11"/>
        <v>B</v>
      </c>
      <c r="Y23" s="182" t="str">
        <f t="shared" si="12"/>
        <v>Situación mejorable con exposición ocasional o esporádica, o situación sin anomalía destacable con cualquier nivel de exposición. No es esperable que se materialice el riesgo, aunque puede ser concebible.</v>
      </c>
      <c r="Z23" s="180">
        <v>10</v>
      </c>
      <c r="AA23" s="180">
        <f t="shared" si="13"/>
        <v>40</v>
      </c>
      <c r="AB23" s="183" t="str">
        <f t="shared" si="14"/>
        <v>III</v>
      </c>
      <c r="AC23" s="182" t="str">
        <f t="shared" si="15"/>
        <v>Mejorar si es posible. Sería conveniente justificar la intervención y su rentabilidad.</v>
      </c>
      <c r="AD23" s="184" t="str">
        <f t="shared" si="16"/>
        <v>Aceptable</v>
      </c>
      <c r="AE23" s="182" t="s">
        <v>67</v>
      </c>
      <c r="AF23" s="179" t="s">
        <v>34</v>
      </c>
      <c r="AG23" s="179" t="s">
        <v>34</v>
      </c>
      <c r="AH23" s="187" t="s">
        <v>190</v>
      </c>
      <c r="AI23" s="187" t="s">
        <v>447</v>
      </c>
      <c r="AJ23" s="187" t="s">
        <v>302</v>
      </c>
      <c r="AK23" s="186" t="s">
        <v>35</v>
      </c>
      <c r="AL23" s="112"/>
    </row>
    <row r="24" spans="2:38" ht="103.5" customHeight="1" x14ac:dyDescent="0.3">
      <c r="B24" s="264"/>
      <c r="C24" s="264"/>
      <c r="D24" s="267"/>
      <c r="E24" s="270"/>
      <c r="F24" s="270"/>
      <c r="G24" s="31" t="s">
        <v>42</v>
      </c>
      <c r="H24" s="260"/>
      <c r="I24" s="187" t="s">
        <v>65</v>
      </c>
      <c r="J24" s="187" t="s">
        <v>416</v>
      </c>
      <c r="K24" s="187" t="s">
        <v>400</v>
      </c>
      <c r="L24" s="177">
        <v>1</v>
      </c>
      <c r="M24" s="178">
        <v>0</v>
      </c>
      <c r="N24" s="177">
        <v>0</v>
      </c>
      <c r="O24" s="177">
        <f t="shared" si="0"/>
        <v>1</v>
      </c>
      <c r="P24" s="187" t="s">
        <v>417</v>
      </c>
      <c r="Q24" s="179">
        <v>1</v>
      </c>
      <c r="R24" s="187" t="s">
        <v>419</v>
      </c>
      <c r="S24" s="187" t="s">
        <v>644</v>
      </c>
      <c r="T24" s="175" t="s">
        <v>445</v>
      </c>
      <c r="U24" s="180">
        <v>6</v>
      </c>
      <c r="V24" s="180">
        <v>2</v>
      </c>
      <c r="W24" s="180">
        <f t="shared" si="10"/>
        <v>12</v>
      </c>
      <c r="X24" s="181" t="str">
        <f t="shared" si="11"/>
        <v>A</v>
      </c>
      <c r="Y24" s="182" t="str">
        <f t="shared" si="12"/>
        <v>Situación deficiente con exposición frecuente u ocasional, o bien situación muy deficiente con exposición ocasional o esporádica. La materialización de Riesgo es posible que suceda varias veces en la vida laboral</v>
      </c>
      <c r="Z24" s="180">
        <v>10</v>
      </c>
      <c r="AA24" s="180">
        <f t="shared" si="13"/>
        <v>120</v>
      </c>
      <c r="AB24" s="183" t="str">
        <f t="shared" si="14"/>
        <v>III</v>
      </c>
      <c r="AC24" s="182" t="str">
        <f t="shared" si="15"/>
        <v>Mejorar si es posible. Sería conveniente justificar la intervención y su rentabilidad.</v>
      </c>
      <c r="AD24" s="184" t="str">
        <f t="shared" si="16"/>
        <v>Aceptable</v>
      </c>
      <c r="AE24" s="188" t="s">
        <v>128</v>
      </c>
      <c r="AF24" s="188" t="s">
        <v>34</v>
      </c>
      <c r="AG24" s="175" t="s">
        <v>202</v>
      </c>
      <c r="AH24" s="187" t="s">
        <v>420</v>
      </c>
      <c r="AI24" s="187" t="s">
        <v>421</v>
      </c>
      <c r="AJ24" s="179" t="s">
        <v>34</v>
      </c>
      <c r="AK24" s="186" t="s">
        <v>35</v>
      </c>
      <c r="AL24" s="112"/>
    </row>
    <row r="25" spans="2:38" ht="103.5" customHeight="1" x14ac:dyDescent="0.3">
      <c r="B25" s="264"/>
      <c r="C25" s="264"/>
      <c r="D25" s="267"/>
      <c r="E25" s="270"/>
      <c r="F25" s="270"/>
      <c r="G25" s="31" t="s">
        <v>33</v>
      </c>
      <c r="H25" s="260"/>
      <c r="I25" s="187" t="s">
        <v>65</v>
      </c>
      <c r="J25" s="187" t="s">
        <v>610</v>
      </c>
      <c r="K25" s="187" t="s">
        <v>66</v>
      </c>
      <c r="L25" s="177">
        <v>1</v>
      </c>
      <c r="M25" s="178">
        <v>0</v>
      </c>
      <c r="N25" s="177">
        <v>0</v>
      </c>
      <c r="O25" s="177">
        <f t="shared" si="0"/>
        <v>1</v>
      </c>
      <c r="P25" s="187" t="s">
        <v>412</v>
      </c>
      <c r="Q25" s="179">
        <v>8</v>
      </c>
      <c r="R25" s="175" t="s">
        <v>202</v>
      </c>
      <c r="S25" s="187" t="s">
        <v>413</v>
      </c>
      <c r="T25" s="175" t="s">
        <v>449</v>
      </c>
      <c r="U25" s="180">
        <v>0</v>
      </c>
      <c r="V25" s="180">
        <v>1</v>
      </c>
      <c r="W25" s="180">
        <f t="shared" si="10"/>
        <v>0</v>
      </c>
      <c r="X25" s="181" t="str">
        <f t="shared" si="11"/>
        <v>B</v>
      </c>
      <c r="Y25" s="182" t="str">
        <f t="shared" si="12"/>
        <v>Situación mejorable con exposición ocasional o esporádica, o situación sin anomalía destacable con cualquier nivel de exposición. No es esperable que se materialice el riesgo, aunque puede ser concebible.</v>
      </c>
      <c r="Z25" s="180">
        <v>10</v>
      </c>
      <c r="AA25" s="180">
        <f t="shared" si="13"/>
        <v>0</v>
      </c>
      <c r="AB25" s="183" t="str">
        <f t="shared" si="14"/>
        <v>IV</v>
      </c>
      <c r="AC25" s="182" t="str">
        <f t="shared" si="15"/>
        <v>Mantener las medidas de control existentes, pero se deberían considerar soluciones o mejoras y se deben hacer comprobaciones periódicas para asegurar que el riesgo aún es tolerable.</v>
      </c>
      <c r="AD25" s="184" t="str">
        <f t="shared" si="16"/>
        <v>Aceptable</v>
      </c>
      <c r="AE25" s="188" t="s">
        <v>67</v>
      </c>
      <c r="AF25" s="179" t="s">
        <v>34</v>
      </c>
      <c r="AG25" s="179" t="s">
        <v>34</v>
      </c>
      <c r="AH25" s="187" t="s">
        <v>414</v>
      </c>
      <c r="AI25" s="187" t="s">
        <v>415</v>
      </c>
      <c r="AJ25" s="179" t="s">
        <v>34</v>
      </c>
      <c r="AK25" s="186" t="s">
        <v>35</v>
      </c>
      <c r="AL25" s="112"/>
    </row>
    <row r="26" spans="2:38" ht="103.5" customHeight="1" x14ac:dyDescent="0.3">
      <c r="B26" s="264"/>
      <c r="C26" s="264"/>
      <c r="D26" s="267"/>
      <c r="E26" s="270"/>
      <c r="F26" s="270"/>
      <c r="G26" s="31" t="s">
        <v>33</v>
      </c>
      <c r="H26" s="260"/>
      <c r="I26" s="187" t="s">
        <v>48</v>
      </c>
      <c r="J26" s="187" t="s">
        <v>409</v>
      </c>
      <c r="K26" s="187" t="s">
        <v>400</v>
      </c>
      <c r="L26" s="177">
        <v>1</v>
      </c>
      <c r="M26" s="178">
        <v>0</v>
      </c>
      <c r="N26" s="177">
        <v>0</v>
      </c>
      <c r="O26" s="177">
        <f t="shared" si="0"/>
        <v>1</v>
      </c>
      <c r="P26" s="187" t="s">
        <v>417</v>
      </c>
      <c r="Q26" s="179">
        <v>1</v>
      </c>
      <c r="R26" s="187" t="s">
        <v>202</v>
      </c>
      <c r="S26" s="175" t="s">
        <v>440</v>
      </c>
      <c r="T26" s="187" t="s">
        <v>450</v>
      </c>
      <c r="U26" s="180">
        <v>2</v>
      </c>
      <c r="V26" s="180">
        <v>2</v>
      </c>
      <c r="W26" s="180">
        <f t="shared" si="10"/>
        <v>4</v>
      </c>
      <c r="X26" s="181" t="str">
        <f t="shared" si="11"/>
        <v>B</v>
      </c>
      <c r="Y26" s="182" t="str">
        <f t="shared" si="12"/>
        <v>Situación mejorable con exposición ocasional o esporádica, o situación sin anomalía destacable con cualquier nivel de exposición. No es esperable que se materialice el riesgo, aunque puede ser concebible.</v>
      </c>
      <c r="Z26" s="180">
        <v>25</v>
      </c>
      <c r="AA26" s="180">
        <f t="shared" si="13"/>
        <v>100</v>
      </c>
      <c r="AB26" s="183" t="str">
        <f t="shared" si="14"/>
        <v>III</v>
      </c>
      <c r="AC26" s="182" t="str">
        <f t="shared" si="15"/>
        <v>Mejorar si es posible. Sería conveniente justificar la intervención y su rentabilidad.</v>
      </c>
      <c r="AD26" s="184" t="str">
        <f t="shared" si="16"/>
        <v>Aceptable</v>
      </c>
      <c r="AE26" s="182" t="s">
        <v>620</v>
      </c>
      <c r="AF26" s="175" t="s">
        <v>34</v>
      </c>
      <c r="AG26" s="175" t="s">
        <v>34</v>
      </c>
      <c r="AH26" s="187" t="s">
        <v>69</v>
      </c>
      <c r="AI26" s="187" t="s">
        <v>411</v>
      </c>
      <c r="AJ26" s="175" t="s">
        <v>34</v>
      </c>
      <c r="AK26" s="186" t="s">
        <v>35</v>
      </c>
      <c r="AL26" s="112"/>
    </row>
    <row r="27" spans="2:38" ht="103.5" customHeight="1" x14ac:dyDescent="0.3">
      <c r="B27" s="264"/>
      <c r="C27" s="264"/>
      <c r="D27" s="267"/>
      <c r="E27" s="270"/>
      <c r="F27" s="270"/>
      <c r="G27" s="31" t="s">
        <v>33</v>
      </c>
      <c r="H27" s="261"/>
      <c r="I27" s="187" t="s">
        <v>274</v>
      </c>
      <c r="J27" s="187" t="s">
        <v>611</v>
      </c>
      <c r="K27" s="187" t="s">
        <v>405</v>
      </c>
      <c r="L27" s="177">
        <v>1</v>
      </c>
      <c r="M27" s="178">
        <v>0</v>
      </c>
      <c r="N27" s="177">
        <v>0</v>
      </c>
      <c r="O27" s="177">
        <f t="shared" si="0"/>
        <v>1</v>
      </c>
      <c r="P27" s="187" t="s">
        <v>406</v>
      </c>
      <c r="Q27" s="179">
        <v>2</v>
      </c>
      <c r="R27" s="175" t="s">
        <v>451</v>
      </c>
      <c r="S27" s="187" t="s">
        <v>452</v>
      </c>
      <c r="T27" s="175" t="s">
        <v>454</v>
      </c>
      <c r="U27" s="180">
        <v>2</v>
      </c>
      <c r="V27" s="180">
        <v>3</v>
      </c>
      <c r="W27" s="180">
        <f t="shared" si="10"/>
        <v>6</v>
      </c>
      <c r="X27" s="181" t="str">
        <f t="shared" si="11"/>
        <v>M</v>
      </c>
      <c r="Y27" s="182" t="str">
        <f t="shared" si="12"/>
        <v>Situación deficiente con exposición esporádica, o bien situación mejorable con exposición continuada o frecuente. Es posible que suceda el daño alguna vez.</v>
      </c>
      <c r="Z27" s="180">
        <v>60</v>
      </c>
      <c r="AA27" s="180">
        <f t="shared" si="13"/>
        <v>360</v>
      </c>
      <c r="AB27" s="183" t="str">
        <f t="shared" si="14"/>
        <v>II</v>
      </c>
      <c r="AC27" s="182" t="str">
        <f t="shared" si="15"/>
        <v>Corregir y adoptar medidas de control de inmediato. Sin embargo suspenda actividades si el nivel de riesgo está por encima o igual de 360.</v>
      </c>
      <c r="AD27" s="184" t="str">
        <f t="shared" si="16"/>
        <v>No aceptable o aceptable con control específico</v>
      </c>
      <c r="AE27" s="175" t="s">
        <v>34</v>
      </c>
      <c r="AF27" s="175" t="s">
        <v>34</v>
      </c>
      <c r="AG27" s="175" t="s">
        <v>34</v>
      </c>
      <c r="AH27" s="187" t="s">
        <v>408</v>
      </c>
      <c r="AI27" s="175" t="s">
        <v>206</v>
      </c>
      <c r="AJ27" s="175" t="s">
        <v>34</v>
      </c>
      <c r="AK27" s="186" t="s">
        <v>35</v>
      </c>
      <c r="AL27" s="112"/>
    </row>
    <row r="28" spans="2:38" ht="103.5" customHeight="1" x14ac:dyDescent="0.3">
      <c r="B28" s="264"/>
      <c r="C28" s="265"/>
      <c r="D28" s="268"/>
      <c r="E28" s="271"/>
      <c r="F28" s="271"/>
      <c r="G28" s="31" t="s">
        <v>33</v>
      </c>
      <c r="H28" s="138" t="s">
        <v>72</v>
      </c>
      <c r="I28" s="187" t="s">
        <v>398</v>
      </c>
      <c r="J28" s="187" t="s">
        <v>399</v>
      </c>
      <c r="K28" s="187" t="s">
        <v>400</v>
      </c>
      <c r="L28" s="177">
        <v>1</v>
      </c>
      <c r="M28" s="178">
        <v>0</v>
      </c>
      <c r="N28" s="177">
        <v>0</v>
      </c>
      <c r="O28" s="177">
        <f t="shared" si="0"/>
        <v>1</v>
      </c>
      <c r="P28" s="187" t="s">
        <v>401</v>
      </c>
      <c r="Q28" s="179">
        <v>8</v>
      </c>
      <c r="R28" s="187" t="s">
        <v>402</v>
      </c>
      <c r="S28" s="187" t="s">
        <v>403</v>
      </c>
      <c r="T28" s="175" t="s">
        <v>469</v>
      </c>
      <c r="U28" s="180">
        <v>2</v>
      </c>
      <c r="V28" s="180">
        <v>1</v>
      </c>
      <c r="W28" s="180">
        <f t="shared" si="10"/>
        <v>2</v>
      </c>
      <c r="X28" s="181" t="str">
        <f t="shared" si="11"/>
        <v>B</v>
      </c>
      <c r="Y28" s="182" t="str">
        <f t="shared" si="12"/>
        <v>Situación mejorable con exposición ocasional o esporádica, o situación sin anomalía destacable con cualquier nivel de exposición. No es esperable que se materialice el riesgo, aunque puede ser concebible.</v>
      </c>
      <c r="Z28" s="180">
        <v>10</v>
      </c>
      <c r="AA28" s="180">
        <f t="shared" si="13"/>
        <v>20</v>
      </c>
      <c r="AB28" s="183" t="str">
        <f t="shared" si="14"/>
        <v>IV</v>
      </c>
      <c r="AC28" s="182" t="str">
        <f t="shared" si="15"/>
        <v>Mantener las medidas de control existentes, pero se deberían considerar soluciones o mejoras y se deben hacer comprobaciones periódicas para asegurar que el riesgo aún es tolerable.</v>
      </c>
      <c r="AD28" s="184" t="str">
        <f t="shared" si="16"/>
        <v>Aceptable</v>
      </c>
      <c r="AE28" s="182" t="s">
        <v>623</v>
      </c>
      <c r="AF28" s="179" t="s">
        <v>34</v>
      </c>
      <c r="AG28" s="179" t="s">
        <v>34</v>
      </c>
      <c r="AH28" s="187" t="s">
        <v>73</v>
      </c>
      <c r="AI28" s="187" t="s">
        <v>404</v>
      </c>
      <c r="AJ28" s="179" t="s">
        <v>34</v>
      </c>
      <c r="AK28" s="186" t="s">
        <v>624</v>
      </c>
      <c r="AL28" s="112"/>
    </row>
    <row r="29" spans="2:38" ht="103.5" customHeight="1" x14ac:dyDescent="0.3">
      <c r="E29" s="3"/>
      <c r="H29" s="3"/>
      <c r="AE29" s="112"/>
      <c r="AF29" s="112"/>
      <c r="AG29" s="113"/>
      <c r="AH29" s="113"/>
      <c r="AI29" s="135"/>
      <c r="AJ29" s="114"/>
      <c r="AK29" s="112"/>
      <c r="AL29" s="112"/>
    </row>
    <row r="30" spans="2:38" ht="103.5" customHeight="1" x14ac:dyDescent="0.3">
      <c r="E30" s="3"/>
      <c r="H30" s="3"/>
      <c r="AF30" s="3"/>
    </row>
    <row r="31" spans="2:38" ht="60" customHeight="1" x14ac:dyDescent="0.3">
      <c r="E31" s="3"/>
      <c r="H31" s="3"/>
      <c r="AF31" s="3"/>
    </row>
    <row r="32" spans="2:38" ht="60" customHeight="1" x14ac:dyDescent="0.3">
      <c r="E32" s="3"/>
      <c r="H32" s="3"/>
      <c r="AF32" s="3"/>
      <c r="AG32" s="3"/>
      <c r="AH32" s="3"/>
      <c r="AJ32" s="3"/>
    </row>
    <row r="33" s="3" customFormat="1" ht="60" customHeight="1" x14ac:dyDescent="0.3"/>
    <row r="34" s="3" customFormat="1" ht="60" customHeight="1" x14ac:dyDescent="0.3"/>
    <row r="35" s="3" customFormat="1" ht="60" customHeight="1" x14ac:dyDescent="0.3"/>
    <row r="36" s="3" customFormat="1" ht="60" customHeight="1" x14ac:dyDescent="0.3"/>
    <row r="37" s="3" customFormat="1" ht="60" customHeight="1" x14ac:dyDescent="0.3"/>
    <row r="38" s="3" customFormat="1" ht="60" customHeight="1" x14ac:dyDescent="0.3"/>
    <row r="39" s="3" customFormat="1" ht="60" customHeight="1" x14ac:dyDescent="0.3"/>
    <row r="40" s="3" customFormat="1" ht="60" customHeight="1" x14ac:dyDescent="0.3"/>
    <row r="41" s="3" customFormat="1" ht="60" customHeight="1" x14ac:dyDescent="0.3"/>
    <row r="42" s="3" customFormat="1" ht="60" customHeight="1" x14ac:dyDescent="0.3"/>
    <row r="43" s="3" customFormat="1" ht="60" customHeight="1" x14ac:dyDescent="0.3"/>
    <row r="44" s="3" customFormat="1" ht="60" customHeight="1" x14ac:dyDescent="0.3"/>
    <row r="45" s="3" customFormat="1" ht="60" customHeight="1" x14ac:dyDescent="0.3"/>
    <row r="46" s="3" customFormat="1" ht="60" customHeight="1" x14ac:dyDescent="0.3"/>
    <row r="47" s="3" customFormat="1" ht="60" customHeight="1" x14ac:dyDescent="0.3"/>
    <row r="48" s="3" customFormat="1" ht="60" customHeight="1" x14ac:dyDescent="0.3"/>
    <row r="49" s="3" customFormat="1" ht="60" customHeight="1" x14ac:dyDescent="0.3"/>
    <row r="50" s="3" customFormat="1" ht="60" customHeight="1" x14ac:dyDescent="0.3"/>
    <row r="51" s="3" customFormat="1" ht="60" customHeight="1" x14ac:dyDescent="0.3"/>
    <row r="52" s="3" customFormat="1" ht="60" customHeight="1" x14ac:dyDescent="0.3"/>
    <row r="53" s="3" customFormat="1" ht="60" customHeight="1" x14ac:dyDescent="0.3"/>
    <row r="54" s="3" customFormat="1" ht="60" customHeight="1" x14ac:dyDescent="0.3"/>
    <row r="55" s="3" customFormat="1" ht="60" customHeight="1" x14ac:dyDescent="0.3"/>
    <row r="56" s="3" customFormat="1" ht="60" customHeight="1" x14ac:dyDescent="0.3"/>
    <row r="57" s="3" customFormat="1" ht="60" customHeight="1" x14ac:dyDescent="0.3"/>
    <row r="58" s="3" customFormat="1" ht="60" customHeight="1" x14ac:dyDescent="0.3"/>
    <row r="59" s="3" customFormat="1" ht="60" customHeight="1" x14ac:dyDescent="0.3"/>
    <row r="60" s="3" customFormat="1" ht="60" customHeight="1" x14ac:dyDescent="0.3"/>
    <row r="61" s="3" customFormat="1" ht="60" customHeight="1" x14ac:dyDescent="0.3"/>
  </sheetData>
  <autoFilter ref="B10:AK28" xr:uid="{00000000-0009-0000-0000-000003000000}"/>
  <mergeCells count="47">
    <mergeCell ref="AG9:AG10"/>
    <mergeCell ref="AH9:AH10"/>
    <mergeCell ref="AI9:AI10"/>
    <mergeCell ref="AJ9:AJ10"/>
    <mergeCell ref="AK9:AK10"/>
    <mergeCell ref="Q9:Q10"/>
    <mergeCell ref="R9:T9"/>
    <mergeCell ref="AE9:AE10"/>
    <mergeCell ref="AF9:AF10"/>
    <mergeCell ref="U9:U10"/>
    <mergeCell ref="V9:V10"/>
    <mergeCell ref="W9:W10"/>
    <mergeCell ref="X9:X10"/>
    <mergeCell ref="Y9:Y10"/>
    <mergeCell ref="Z9:Z10"/>
    <mergeCell ref="AA9:AA10"/>
    <mergeCell ref="AB9:AB10"/>
    <mergeCell ref="AC9:AC10"/>
    <mergeCell ref="AD9:AD10"/>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 ref="H23:H27"/>
    <mergeCell ref="H14:H19"/>
    <mergeCell ref="H21:H22"/>
    <mergeCell ref="B11:B28"/>
    <mergeCell ref="C11:C28"/>
    <mergeCell ref="D11:D28"/>
    <mergeCell ref="E11:E28"/>
    <mergeCell ref="F11:F28"/>
    <mergeCell ref="G14:G19"/>
    <mergeCell ref="G11:G13"/>
    <mergeCell ref="H11:H13"/>
  </mergeCells>
  <conditionalFormatting sqref="AC25:AD25 AB27:AD28 AB24:AB26 AB11:AD12 AB20:AD20 AB23:AD23">
    <cfRule type="cellIs" dxfId="4047" priority="153" stopIfTrue="1" operator="equal">
      <formula>"I"</formula>
    </cfRule>
    <cfRule type="cellIs" dxfId="4046" priority="154" stopIfTrue="1" operator="equal">
      <formula>"II"</formula>
    </cfRule>
    <cfRule type="cellIs" dxfId="4045" priority="155" stopIfTrue="1" operator="between">
      <formula>"III"</formula>
      <formula>"IV"</formula>
    </cfRule>
  </conditionalFormatting>
  <conditionalFormatting sqref="AD25 AD27:AD28 AD11:AD12 AD20 AD23">
    <cfRule type="cellIs" dxfId="4044" priority="151" stopIfTrue="1" operator="equal">
      <formula>"Aceptable"</formula>
    </cfRule>
    <cfRule type="cellIs" dxfId="4043" priority="152" stopIfTrue="1" operator="equal">
      <formula>"No aceptable"</formula>
    </cfRule>
  </conditionalFormatting>
  <conditionalFormatting sqref="AD25 AD27:AD28 AD20 AD11:AD12 AD23">
    <cfRule type="containsText" dxfId="4042" priority="146" stopIfTrue="1" operator="containsText" text="No aceptable o aceptable con control específico">
      <formula>NOT(ISERROR(SEARCH("No aceptable o aceptable con control específico",AD11)))</formula>
    </cfRule>
    <cfRule type="containsText" dxfId="4041" priority="149" stopIfTrue="1" operator="containsText" text="No aceptable">
      <formula>NOT(ISERROR(SEARCH("No aceptable",AD11)))</formula>
    </cfRule>
    <cfRule type="containsText" dxfId="4040" priority="150" stopIfTrue="1" operator="containsText" text="No Aceptable o aceptable con control específico">
      <formula>NOT(ISERROR(SEARCH("No Aceptable o aceptable con control específico",AD11)))</formula>
    </cfRule>
  </conditionalFormatting>
  <conditionalFormatting sqref="AD24">
    <cfRule type="cellIs" dxfId="4039" priority="141" stopIfTrue="1" operator="equal">
      <formula>"Aceptable"</formula>
    </cfRule>
    <cfRule type="cellIs" dxfId="4038" priority="142" stopIfTrue="1" operator="equal">
      <formula>"No aceptable"</formula>
    </cfRule>
  </conditionalFormatting>
  <conditionalFormatting sqref="AD24">
    <cfRule type="containsText" dxfId="4037" priority="138" stopIfTrue="1" operator="containsText" text="No aceptable o aceptable con control específico">
      <formula>NOT(ISERROR(SEARCH("No aceptable o aceptable con control específico",AD24)))</formula>
    </cfRule>
    <cfRule type="containsText" dxfId="4036" priority="139" stopIfTrue="1" operator="containsText" text="No aceptable">
      <formula>NOT(ISERROR(SEARCH("No aceptable",AD24)))</formula>
    </cfRule>
    <cfRule type="containsText" dxfId="4035" priority="140" stopIfTrue="1" operator="containsText" text="No Aceptable o aceptable con control específico">
      <formula>NOT(ISERROR(SEARCH("No Aceptable o aceptable con control específico",AD24)))</formula>
    </cfRule>
  </conditionalFormatting>
  <conditionalFormatting sqref="AD26">
    <cfRule type="cellIs" dxfId="4034" priority="133" stopIfTrue="1" operator="equal">
      <formula>"Aceptable"</formula>
    </cfRule>
    <cfRule type="cellIs" dxfId="4033" priority="134" stopIfTrue="1" operator="equal">
      <formula>"No aceptable"</formula>
    </cfRule>
  </conditionalFormatting>
  <conditionalFormatting sqref="AD26">
    <cfRule type="containsText" dxfId="4032" priority="130" stopIfTrue="1" operator="containsText" text="No aceptable o aceptable con control específico">
      <formula>NOT(ISERROR(SEARCH("No aceptable o aceptable con control específico",AD26)))</formula>
    </cfRule>
    <cfRule type="containsText" dxfId="4031" priority="131" stopIfTrue="1" operator="containsText" text="No aceptable">
      <formula>NOT(ISERROR(SEARCH("No aceptable",AD26)))</formula>
    </cfRule>
    <cfRule type="containsText" dxfId="4030" priority="132" stopIfTrue="1" operator="containsText" text="No Aceptable o aceptable con control específico">
      <formula>NOT(ISERROR(SEARCH("No Aceptable o aceptable con control específico",AD26)))</formula>
    </cfRule>
  </conditionalFormatting>
  <conditionalFormatting sqref="AD13">
    <cfRule type="containsText" dxfId="4029" priority="122" stopIfTrue="1" operator="containsText" text="No aceptable o aceptable con control específico">
      <formula>NOT(ISERROR(SEARCH("No aceptable o aceptable con control específico",AD13)))</formula>
    </cfRule>
    <cfRule type="containsText" dxfId="4028" priority="123" stopIfTrue="1" operator="containsText" text="No aceptable">
      <formula>NOT(ISERROR(SEARCH("No aceptable",AD13)))</formula>
    </cfRule>
    <cfRule type="containsText" dxfId="4027" priority="124" stopIfTrue="1" operator="containsText" text="No Aceptable o aceptable con control específico">
      <formula>NOT(ISERROR(SEARCH("No Aceptable o aceptable con control específico",AD13)))</formula>
    </cfRule>
  </conditionalFormatting>
  <conditionalFormatting sqref="AB13:AD13">
    <cfRule type="cellIs" dxfId="4026" priority="127" stopIfTrue="1" operator="equal">
      <formula>"I"</formula>
    </cfRule>
    <cfRule type="cellIs" dxfId="4025" priority="128" stopIfTrue="1" operator="equal">
      <formula>"II"</formula>
    </cfRule>
    <cfRule type="cellIs" dxfId="4024" priority="129" stopIfTrue="1" operator="between">
      <formula>"III"</formula>
      <formula>"IV"</formula>
    </cfRule>
  </conditionalFormatting>
  <conditionalFormatting sqref="AD13">
    <cfRule type="cellIs" dxfId="4023" priority="125" stopIfTrue="1" operator="equal">
      <formula>"Aceptable"</formula>
    </cfRule>
    <cfRule type="cellIs" dxfId="4022" priority="126" stopIfTrue="1" operator="equal">
      <formula>"No aceptable"</formula>
    </cfRule>
  </conditionalFormatting>
  <conditionalFormatting sqref="AD15">
    <cfRule type="containsText" dxfId="4021" priority="94" stopIfTrue="1" operator="containsText" text="No aceptable">
      <formula>NOT(ISERROR(SEARCH("No aceptable",AD15)))</formula>
    </cfRule>
    <cfRule type="containsText" dxfId="4020" priority="95" stopIfTrue="1" operator="containsText" text="No Aceptable o aceptable con control específico">
      <formula>NOT(ISERROR(SEARCH("No Aceptable o aceptable con control específico",AD15)))</formula>
    </cfRule>
  </conditionalFormatting>
  <conditionalFormatting sqref="AB14:AD14">
    <cfRule type="cellIs" dxfId="4019" priority="119" stopIfTrue="1" operator="equal">
      <formula>"I"</formula>
    </cfRule>
    <cfRule type="cellIs" dxfId="4018" priority="120" stopIfTrue="1" operator="equal">
      <formula>"II"</formula>
    </cfRule>
    <cfRule type="cellIs" dxfId="4017" priority="121" stopIfTrue="1" operator="between">
      <formula>"III"</formula>
      <formula>"IV"</formula>
    </cfRule>
  </conditionalFormatting>
  <conditionalFormatting sqref="AD14">
    <cfRule type="cellIs" dxfId="4016" priority="117" stopIfTrue="1" operator="equal">
      <formula>"Aceptable"</formula>
    </cfRule>
    <cfRule type="cellIs" dxfId="4015" priority="118" stopIfTrue="1" operator="equal">
      <formula>"No aceptable"</formula>
    </cfRule>
  </conditionalFormatting>
  <conditionalFormatting sqref="AD14">
    <cfRule type="containsText" dxfId="4014" priority="114" stopIfTrue="1" operator="containsText" text="No aceptable o aceptable con control específico">
      <formula>NOT(ISERROR(SEARCH("No aceptable o aceptable con control específico",AD14)))</formula>
    </cfRule>
    <cfRule type="containsText" dxfId="4013" priority="115" stopIfTrue="1" operator="containsText" text="No aceptable">
      <formula>NOT(ISERROR(SEARCH("No aceptable",AD14)))</formula>
    </cfRule>
    <cfRule type="containsText" dxfId="4012" priority="116" stopIfTrue="1" operator="containsText" text="No Aceptable o aceptable con control específico">
      <formula>NOT(ISERROR(SEARCH("No Aceptable o aceptable con control específico",AD14)))</formula>
    </cfRule>
  </conditionalFormatting>
  <conditionalFormatting sqref="AD14">
    <cfRule type="containsText" dxfId="4011" priority="112" stopIfTrue="1" operator="containsText" text="No aceptable">
      <formula>NOT(ISERROR(SEARCH("No aceptable",AD14)))</formula>
    </cfRule>
    <cfRule type="containsText" dxfId="4010" priority="113" stopIfTrue="1" operator="containsText" text="No Aceptable o aceptable con control específico">
      <formula>NOT(ISERROR(SEARCH("No Aceptable o aceptable con control específico",AD14)))</formula>
    </cfRule>
  </conditionalFormatting>
  <conditionalFormatting sqref="AB19:AD19">
    <cfRule type="cellIs" dxfId="4009" priority="109" stopIfTrue="1" operator="equal">
      <formula>"I"</formula>
    </cfRule>
    <cfRule type="cellIs" dxfId="4008" priority="110" stopIfTrue="1" operator="equal">
      <formula>"II"</formula>
    </cfRule>
    <cfRule type="cellIs" dxfId="4007" priority="111" stopIfTrue="1" operator="between">
      <formula>"III"</formula>
      <formula>"IV"</formula>
    </cfRule>
  </conditionalFormatting>
  <conditionalFormatting sqref="AD19">
    <cfRule type="cellIs" dxfId="4006" priority="107" stopIfTrue="1" operator="equal">
      <formula>"Aceptable"</formula>
    </cfRule>
    <cfRule type="cellIs" dxfId="4005" priority="108" stopIfTrue="1" operator="equal">
      <formula>"No aceptable"</formula>
    </cfRule>
  </conditionalFormatting>
  <conditionalFormatting sqref="AD19">
    <cfRule type="containsText" dxfId="4004" priority="104" stopIfTrue="1" operator="containsText" text="No aceptable o aceptable con control específico">
      <formula>NOT(ISERROR(SEARCH("No aceptable o aceptable con control específico",AD19)))</formula>
    </cfRule>
    <cfRule type="containsText" dxfId="4003" priority="105" stopIfTrue="1" operator="containsText" text="No aceptable">
      <formula>NOT(ISERROR(SEARCH("No aceptable",AD19)))</formula>
    </cfRule>
    <cfRule type="containsText" dxfId="4002" priority="106" stopIfTrue="1" operator="containsText" text="No Aceptable o aceptable con control específico">
      <formula>NOT(ISERROR(SEARCH("No Aceptable o aceptable con control específico",AD19)))</formula>
    </cfRule>
  </conditionalFormatting>
  <conditionalFormatting sqref="AB15:AE15">
    <cfRule type="cellIs" dxfId="4001" priority="101" stopIfTrue="1" operator="equal">
      <formula>"I"</formula>
    </cfRule>
    <cfRule type="cellIs" dxfId="4000" priority="102" stopIfTrue="1" operator="equal">
      <formula>"II"</formula>
    </cfRule>
    <cfRule type="cellIs" dxfId="3999" priority="103" stopIfTrue="1" operator="between">
      <formula>"III"</formula>
      <formula>"IV"</formula>
    </cfRule>
  </conditionalFormatting>
  <conditionalFormatting sqref="AD15:AE15">
    <cfRule type="cellIs" dxfId="3998" priority="99" stopIfTrue="1" operator="equal">
      <formula>"Aceptable"</formula>
    </cfRule>
    <cfRule type="cellIs" dxfId="3997" priority="100" stopIfTrue="1" operator="equal">
      <formula>"No aceptable"</formula>
    </cfRule>
  </conditionalFormatting>
  <conditionalFormatting sqref="AD15">
    <cfRule type="containsText" dxfId="3996" priority="96" stopIfTrue="1" operator="containsText" text="No aceptable o aceptable con control específico">
      <formula>NOT(ISERROR(SEARCH("No aceptable o aceptable con control específico",AD15)))</formula>
    </cfRule>
    <cfRule type="containsText" dxfId="3995" priority="97" stopIfTrue="1" operator="containsText" text="No aceptable">
      <formula>NOT(ISERROR(SEARCH("No aceptable",AD15)))</formula>
    </cfRule>
    <cfRule type="containsText" dxfId="3994" priority="98" stopIfTrue="1" operator="containsText" text="No Aceptable o aceptable con control específico">
      <formula>NOT(ISERROR(SEARCH("No Aceptable o aceptable con control específico",AD15)))</formula>
    </cfRule>
  </conditionalFormatting>
  <conditionalFormatting sqref="AE11:AE12">
    <cfRule type="cellIs" dxfId="3993" priority="91" stopIfTrue="1" operator="equal">
      <formula>"I"</formula>
    </cfRule>
    <cfRule type="cellIs" dxfId="3992" priority="92" stopIfTrue="1" operator="equal">
      <formula>"II"</formula>
    </cfRule>
    <cfRule type="cellIs" dxfId="3991" priority="93" stopIfTrue="1" operator="between">
      <formula>"III"</formula>
      <formula>"IV"</formula>
    </cfRule>
  </conditionalFormatting>
  <conditionalFormatting sqref="AE11:AE12">
    <cfRule type="cellIs" dxfId="3990" priority="89" stopIfTrue="1" operator="equal">
      <formula>"Aceptable"</formula>
    </cfRule>
    <cfRule type="cellIs" dxfId="3989" priority="90" stopIfTrue="1" operator="equal">
      <formula>"No aceptable"</formula>
    </cfRule>
  </conditionalFormatting>
  <conditionalFormatting sqref="AE13">
    <cfRule type="cellIs" dxfId="3988" priority="86" stopIfTrue="1" operator="equal">
      <formula>"I"</formula>
    </cfRule>
    <cfRule type="cellIs" dxfId="3987" priority="87" stopIfTrue="1" operator="equal">
      <formula>"II"</formula>
    </cfRule>
    <cfRule type="cellIs" dxfId="3986" priority="88" stopIfTrue="1" operator="between">
      <formula>"III"</formula>
      <formula>"IV"</formula>
    </cfRule>
  </conditionalFormatting>
  <conditionalFormatting sqref="AE13">
    <cfRule type="cellIs" dxfId="3985" priority="84" stopIfTrue="1" operator="equal">
      <formula>"Aceptable"</formula>
    </cfRule>
    <cfRule type="cellIs" dxfId="3984" priority="85" stopIfTrue="1" operator="equal">
      <formula>"No aceptable"</formula>
    </cfRule>
  </conditionalFormatting>
  <conditionalFormatting sqref="AE25 AE27">
    <cfRule type="cellIs" dxfId="3983" priority="81" stopIfTrue="1" operator="equal">
      <formula>"I"</formula>
    </cfRule>
    <cfRule type="cellIs" dxfId="3982" priority="82" stopIfTrue="1" operator="equal">
      <formula>"II"</formula>
    </cfRule>
    <cfRule type="cellIs" dxfId="3981" priority="83" stopIfTrue="1" operator="between">
      <formula>"III"</formula>
      <formula>"IV"</formula>
    </cfRule>
  </conditionalFormatting>
  <conditionalFormatting sqref="AE25 AE27">
    <cfRule type="cellIs" dxfId="3980" priority="79" stopIfTrue="1" operator="equal">
      <formula>"Aceptable"</formula>
    </cfRule>
    <cfRule type="cellIs" dxfId="3979" priority="80" stopIfTrue="1" operator="equal">
      <formula>"No aceptable"</formula>
    </cfRule>
  </conditionalFormatting>
  <conditionalFormatting sqref="AE24">
    <cfRule type="cellIs" dxfId="3978" priority="77" stopIfTrue="1" operator="equal">
      <formula>"Aceptable"</formula>
    </cfRule>
    <cfRule type="cellIs" dxfId="3977" priority="78" stopIfTrue="1" operator="equal">
      <formula>"No aceptable"</formula>
    </cfRule>
  </conditionalFormatting>
  <conditionalFormatting sqref="AE23">
    <cfRule type="cellIs" dxfId="3976" priority="74" stopIfTrue="1" operator="equal">
      <formula>"I"</formula>
    </cfRule>
    <cfRule type="cellIs" dxfId="3975" priority="75" stopIfTrue="1" operator="equal">
      <formula>"II"</formula>
    </cfRule>
    <cfRule type="cellIs" dxfId="3974" priority="76" stopIfTrue="1" operator="between">
      <formula>"III"</formula>
      <formula>"IV"</formula>
    </cfRule>
  </conditionalFormatting>
  <conditionalFormatting sqref="AE23">
    <cfRule type="cellIs" dxfId="3973" priority="72" stopIfTrue="1" operator="equal">
      <formula>"Aceptable"</formula>
    </cfRule>
    <cfRule type="cellIs" dxfId="3972" priority="73" stopIfTrue="1" operator="equal">
      <formula>"No aceptable"</formula>
    </cfRule>
  </conditionalFormatting>
  <conditionalFormatting sqref="AE21">
    <cfRule type="cellIs" dxfId="3971" priority="59" stopIfTrue="1" operator="equal">
      <formula>"I"</formula>
    </cfRule>
    <cfRule type="cellIs" dxfId="3970" priority="60" stopIfTrue="1" operator="equal">
      <formula>"II"</formula>
    </cfRule>
    <cfRule type="cellIs" dxfId="3969" priority="61" stopIfTrue="1" operator="between">
      <formula>"III"</formula>
      <formula>"IV"</formula>
    </cfRule>
  </conditionalFormatting>
  <conditionalFormatting sqref="AE21">
    <cfRule type="cellIs" dxfId="3968" priority="57" stopIfTrue="1" operator="equal">
      <formula>"Aceptable"</formula>
    </cfRule>
    <cfRule type="cellIs" dxfId="3967" priority="58" stopIfTrue="1" operator="equal">
      <formula>"No aceptable"</formula>
    </cfRule>
  </conditionalFormatting>
  <conditionalFormatting sqref="AE22">
    <cfRule type="cellIs" dxfId="3966" priority="54" stopIfTrue="1" operator="equal">
      <formula>"I"</formula>
    </cfRule>
    <cfRule type="cellIs" dxfId="3965" priority="55" stopIfTrue="1" operator="equal">
      <formula>"II"</formula>
    </cfRule>
    <cfRule type="cellIs" dxfId="3964" priority="56" stopIfTrue="1" operator="between">
      <formula>"III"</formula>
      <formula>"IV"</formula>
    </cfRule>
  </conditionalFormatting>
  <conditionalFormatting sqref="AE22">
    <cfRule type="cellIs" dxfId="3963" priority="52" stopIfTrue="1" operator="equal">
      <formula>"Aceptable"</formula>
    </cfRule>
    <cfRule type="cellIs" dxfId="3962" priority="53" stopIfTrue="1" operator="equal">
      <formula>"No aceptable"</formula>
    </cfRule>
  </conditionalFormatting>
  <conditionalFormatting sqref="AB21:AD22">
    <cfRule type="cellIs" dxfId="3961" priority="49" stopIfTrue="1" operator="equal">
      <formula>"I"</formula>
    </cfRule>
    <cfRule type="cellIs" dxfId="3960" priority="50" stopIfTrue="1" operator="equal">
      <formula>"II"</formula>
    </cfRule>
    <cfRule type="cellIs" dxfId="3959" priority="51" stopIfTrue="1" operator="between">
      <formula>"III"</formula>
      <formula>"IV"</formula>
    </cfRule>
  </conditionalFormatting>
  <conditionalFormatting sqref="AD21:AD22">
    <cfRule type="cellIs" dxfId="3958" priority="47" stopIfTrue="1" operator="equal">
      <formula>"Aceptable"</formula>
    </cfRule>
    <cfRule type="cellIs" dxfId="3957" priority="48" stopIfTrue="1" operator="equal">
      <formula>"No aceptable"</formula>
    </cfRule>
  </conditionalFormatting>
  <conditionalFormatting sqref="AD21:AD22">
    <cfRule type="containsText" dxfId="3956" priority="44" stopIfTrue="1" operator="containsText" text="No aceptable o aceptable con control específico">
      <formula>NOT(ISERROR(SEARCH("No aceptable o aceptable con control específico",AD21)))</formula>
    </cfRule>
    <cfRule type="containsText" dxfId="3955" priority="45" stopIfTrue="1" operator="containsText" text="No aceptable">
      <formula>NOT(ISERROR(SEARCH("No aceptable",AD21)))</formula>
    </cfRule>
    <cfRule type="containsText" dxfId="3954" priority="46" stopIfTrue="1" operator="containsText" text="No Aceptable o aceptable con control específico">
      <formula>NOT(ISERROR(SEARCH("No Aceptable o aceptable con control específico",AD21)))</formula>
    </cfRule>
  </conditionalFormatting>
  <conditionalFormatting sqref="AB18:AC18">
    <cfRule type="cellIs" dxfId="3953" priority="41" stopIfTrue="1" operator="equal">
      <formula>"I"</formula>
    </cfRule>
    <cfRule type="cellIs" dxfId="3952" priority="42" stopIfTrue="1" operator="equal">
      <formula>"II"</formula>
    </cfRule>
    <cfRule type="cellIs" dxfId="3951" priority="43" stopIfTrue="1" operator="between">
      <formula>"III"</formula>
      <formula>"IV"</formula>
    </cfRule>
  </conditionalFormatting>
  <conditionalFormatting sqref="AD18">
    <cfRule type="cellIs" dxfId="3950" priority="38" stopIfTrue="1" operator="equal">
      <formula>"I"</formula>
    </cfRule>
    <cfRule type="cellIs" dxfId="3949" priority="39" stopIfTrue="1" operator="equal">
      <formula>"II"</formula>
    </cfRule>
    <cfRule type="cellIs" dxfId="3948" priority="40" stopIfTrue="1" operator="between">
      <formula>"III"</formula>
      <formula>"IV"</formula>
    </cfRule>
  </conditionalFormatting>
  <conditionalFormatting sqref="AD18">
    <cfRule type="cellIs" dxfId="3947" priority="36" stopIfTrue="1" operator="equal">
      <formula>"Aceptable"</formula>
    </cfRule>
    <cfRule type="cellIs" dxfId="3946" priority="37" stopIfTrue="1" operator="equal">
      <formula>"No aceptable"</formula>
    </cfRule>
  </conditionalFormatting>
  <conditionalFormatting sqref="AD18">
    <cfRule type="containsText" dxfId="3945" priority="33" stopIfTrue="1" operator="containsText" text="No aceptable o aceptable con control específico">
      <formula>NOT(ISERROR(SEARCH("No aceptable o aceptable con control específico",AD18)))</formula>
    </cfRule>
    <cfRule type="containsText" dxfId="3944" priority="34" stopIfTrue="1" operator="containsText" text="No aceptable">
      <formula>NOT(ISERROR(SEARCH("No aceptable",AD18)))</formula>
    </cfRule>
    <cfRule type="containsText" dxfId="3943" priority="35" stopIfTrue="1" operator="containsText" text="No Aceptable o aceptable con control específico">
      <formula>NOT(ISERROR(SEARCH("No Aceptable o aceptable con control específico",AD18)))</formula>
    </cfRule>
  </conditionalFormatting>
  <conditionalFormatting sqref="AD18">
    <cfRule type="containsText" dxfId="3942" priority="31" stopIfTrue="1" operator="containsText" text="No aceptable">
      <formula>NOT(ISERROR(SEARCH("No aceptable",AD18)))</formula>
    </cfRule>
    <cfRule type="containsText" dxfId="3941" priority="32" stopIfTrue="1" operator="containsText" text="No Aceptable o aceptable con control específico">
      <formula>NOT(ISERROR(SEARCH("No Aceptable o aceptable con control específico",AD18)))</formula>
    </cfRule>
  </conditionalFormatting>
  <conditionalFormatting sqref="AE26">
    <cfRule type="cellIs" dxfId="3940" priority="18" stopIfTrue="1" operator="equal">
      <formula>"I"</formula>
    </cfRule>
    <cfRule type="cellIs" dxfId="3939" priority="19" stopIfTrue="1" operator="equal">
      <formula>"II"</formula>
    </cfRule>
    <cfRule type="cellIs" dxfId="3938" priority="20" stopIfTrue="1" operator="between">
      <formula>"III"</formula>
      <formula>"IV"</formula>
    </cfRule>
  </conditionalFormatting>
  <conditionalFormatting sqref="AE26">
    <cfRule type="cellIs" dxfId="3937" priority="16" stopIfTrue="1" operator="equal">
      <formula>"Aceptable"</formula>
    </cfRule>
    <cfRule type="cellIs" dxfId="3936" priority="17" stopIfTrue="1" operator="equal">
      <formula>"No aceptable"</formula>
    </cfRule>
  </conditionalFormatting>
  <conditionalFormatting sqref="AE20">
    <cfRule type="cellIs" dxfId="3935" priority="23" stopIfTrue="1" operator="equal">
      <formula>"I"</formula>
    </cfRule>
    <cfRule type="cellIs" dxfId="3934" priority="24" stopIfTrue="1" operator="equal">
      <formula>"II"</formula>
    </cfRule>
    <cfRule type="cellIs" dxfId="3933" priority="25" stopIfTrue="1" operator="between">
      <formula>"III"</formula>
      <formula>"IV"</formula>
    </cfRule>
  </conditionalFormatting>
  <conditionalFormatting sqref="AE20">
    <cfRule type="cellIs" dxfId="3932" priority="21" stopIfTrue="1" operator="equal">
      <formula>"Aceptable"</formula>
    </cfRule>
    <cfRule type="cellIs" dxfId="3931" priority="22" stopIfTrue="1" operator="equal">
      <formula>"No aceptable"</formula>
    </cfRule>
  </conditionalFormatting>
  <conditionalFormatting sqref="AE28">
    <cfRule type="cellIs" dxfId="3930" priority="13" stopIfTrue="1" operator="equal">
      <formula>"I"</formula>
    </cfRule>
    <cfRule type="cellIs" dxfId="3929" priority="14" stopIfTrue="1" operator="equal">
      <formula>"II"</formula>
    </cfRule>
    <cfRule type="cellIs" dxfId="3928" priority="15" stopIfTrue="1" operator="between">
      <formula>"III"</formula>
      <formula>"IV"</formula>
    </cfRule>
  </conditionalFormatting>
  <conditionalFormatting sqref="AE28">
    <cfRule type="cellIs" dxfId="3927" priority="11" stopIfTrue="1" operator="equal">
      <formula>"Aceptable"</formula>
    </cfRule>
    <cfRule type="cellIs" dxfId="3926" priority="12" stopIfTrue="1" operator="equal">
      <formula>"No aceptable"</formula>
    </cfRule>
  </conditionalFormatting>
  <conditionalFormatting sqref="AB16:AE17">
    <cfRule type="cellIs" dxfId="3925" priority="8" stopIfTrue="1" operator="equal">
      <formula>"I"</formula>
    </cfRule>
    <cfRule type="cellIs" dxfId="3924" priority="9" stopIfTrue="1" operator="equal">
      <formula>"II"</formula>
    </cfRule>
    <cfRule type="cellIs" dxfId="3923" priority="10" stopIfTrue="1" operator="between">
      <formula>"III"</formula>
      <formula>"IV"</formula>
    </cfRule>
  </conditionalFormatting>
  <conditionalFormatting sqref="AD16:AE17">
    <cfRule type="cellIs" dxfId="3922" priority="6" stopIfTrue="1" operator="equal">
      <formula>"Aceptable"</formula>
    </cfRule>
    <cfRule type="cellIs" dxfId="3921" priority="7" stopIfTrue="1" operator="equal">
      <formula>"No aceptable"</formula>
    </cfRule>
  </conditionalFormatting>
  <conditionalFormatting sqref="AD16:AD17">
    <cfRule type="containsText" dxfId="3920" priority="3" stopIfTrue="1" operator="containsText" text="No aceptable o aceptable con control específico">
      <formula>NOT(ISERROR(SEARCH("No aceptable o aceptable con control específico",AD16)))</formula>
    </cfRule>
    <cfRule type="containsText" dxfId="3919" priority="4" stopIfTrue="1" operator="containsText" text="No aceptable">
      <formula>NOT(ISERROR(SEARCH("No aceptable",AD16)))</formula>
    </cfRule>
    <cfRule type="containsText" dxfId="3918" priority="5" stopIfTrue="1" operator="containsText" text="No Aceptable o aceptable con control específico">
      <formula>NOT(ISERROR(SEARCH("No Aceptable o aceptable con control específico",AD16)))</formula>
    </cfRule>
  </conditionalFormatting>
  <conditionalFormatting sqref="AD16:AD17">
    <cfRule type="containsText" dxfId="3917" priority="1" stopIfTrue="1" operator="containsText" text="No aceptable">
      <formula>NOT(ISERROR(SEARCH("No aceptable",AD16)))</formula>
    </cfRule>
    <cfRule type="containsText" dxfId="3916" priority="2" stopIfTrue="1" operator="containsText" text="No Aceptable o aceptable con control específico">
      <formula>NOT(ISERROR(SEARCH("No Aceptable o aceptable con control específico",AD16)))</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8" xr:uid="{00000000-0002-0000-0300-000000000000}">
      <formula1>"100,60,25,10"</formula1>
    </dataValidation>
    <dataValidation type="list" allowBlank="1" showInputMessage="1" prompt="4 = Continua_x000a_3 = Frecuente_x000a_2 = Ocasional_x000a_1 = Esporádica" sqref="V11:V28" xr:uid="{00000000-0002-0000-0300-000001000000}">
      <formula1>"4, 3, 2, 1"</formula1>
    </dataValidation>
    <dataValidation type="list" allowBlank="1" showInputMessage="1" showErrorMessage="1" prompt="10 = Muy Alto_x000a_6 = Alto_x000a_2 = Medio_x000a_0 = Bajo" sqref="U11:U28" xr:uid="{00000000-0002-0000-0300-000002000000}">
      <formula1>"10, 6, 2, 0, "</formula1>
    </dataValidation>
    <dataValidation allowBlank="1" sqref="AA11:AA28" xr:uid="{00000000-0002-0000-0300-000003000000}"/>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AK60"/>
  <sheetViews>
    <sheetView topLeftCell="R18" zoomScale="90" zoomScaleNormal="90" workbookViewId="0">
      <selection activeCell="AJ19" sqref="AJ19"/>
    </sheetView>
  </sheetViews>
  <sheetFormatPr baseColWidth="10" defaultRowHeight="108" customHeight="1" x14ac:dyDescent="0.3"/>
  <cols>
    <col min="1" max="1" width="1.85546875" style="3" customWidth="1"/>
    <col min="2" max="2" width="5.7109375" style="3" customWidth="1"/>
    <col min="3" max="3" width="7.5703125" style="3" customWidth="1"/>
    <col min="4" max="4" width="5.85546875" style="3" customWidth="1"/>
    <col min="5" max="5" width="7.42578125" style="4" customWidth="1"/>
    <col min="6" max="6" width="24.42578125" style="3" customWidth="1"/>
    <col min="7" max="7" width="8.28515625" style="3" customWidth="1"/>
    <col min="8" max="8" width="20.28515625" style="5" customWidth="1"/>
    <col min="9" max="9" width="29.28515625" style="3" customWidth="1"/>
    <col min="10" max="10" width="29.7109375" style="3" customWidth="1"/>
    <col min="11" max="11" width="38.28515625" style="3" customWidth="1"/>
    <col min="12" max="15" width="5.140625" style="3" customWidth="1"/>
    <col min="16" max="16" width="23.85546875" style="3" bestFit="1" customWidth="1"/>
    <col min="17" max="17" width="5.7109375" style="3" customWidth="1"/>
    <col min="18" max="20" width="20.85546875" style="3" customWidth="1"/>
    <col min="21" max="21" width="5" style="3" customWidth="1"/>
    <col min="22" max="22" width="5.42578125" style="3" customWidth="1"/>
    <col min="23" max="23" width="8.140625" style="3" customWidth="1"/>
    <col min="24" max="24" width="6.7109375" style="3" customWidth="1"/>
    <col min="25" max="25" width="14" style="3" customWidth="1"/>
    <col min="26" max="26" width="7.7109375" style="3" customWidth="1"/>
    <col min="27" max="27" width="8.140625" style="3" customWidth="1"/>
    <col min="28" max="28" width="7.28515625" style="3" customWidth="1"/>
    <col min="29" max="29" width="13.140625" style="3" customWidth="1"/>
    <col min="30" max="30" width="12.7109375" style="3" customWidth="1"/>
    <col min="31" max="31" width="19.85546875" style="3" bestFit="1" customWidth="1"/>
    <col min="32" max="32" width="12" style="4" customWidth="1"/>
    <col min="33" max="33" width="11.42578125" style="4" customWidth="1"/>
    <col min="34" max="34" width="15.5703125" style="4" customWidth="1"/>
    <col min="35" max="35" width="18" style="3" customWidth="1"/>
    <col min="36" max="36" width="18.5703125" style="5" customWidth="1"/>
    <col min="37" max="37" width="19.28515625" style="3" customWidth="1"/>
    <col min="38" max="16384" width="11.42578125" style="3"/>
  </cols>
  <sheetData>
    <row r="1" spans="2:37" ht="42"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2:37" ht="42"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2:37" ht="42"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2:37" ht="42" customHeight="1" x14ac:dyDescent="0.3"/>
    <row r="5" spans="2:37"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37" s="112" customFormat="1" ht="18.75" customHeight="1" x14ac:dyDescent="0.3">
      <c r="E6" s="113"/>
      <c r="H6" s="114"/>
      <c r="AF6" s="113"/>
      <c r="AG6" s="113"/>
      <c r="AH6" s="113"/>
      <c r="AJ6" s="114"/>
    </row>
    <row r="7" spans="2:37"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37"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37"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37"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37" ht="134.25" customHeight="1" x14ac:dyDescent="0.3">
      <c r="B11" s="236" t="s">
        <v>163</v>
      </c>
      <c r="C11" s="263" t="s">
        <v>179</v>
      </c>
      <c r="D11" s="266" t="s">
        <v>221</v>
      </c>
      <c r="E11" s="269" t="s">
        <v>222</v>
      </c>
      <c r="F11" s="269" t="s">
        <v>223</v>
      </c>
      <c r="G11" s="32" t="s">
        <v>42</v>
      </c>
      <c r="H11" s="259" t="s">
        <v>305</v>
      </c>
      <c r="I11" s="175" t="s">
        <v>46</v>
      </c>
      <c r="J11" s="176" t="s">
        <v>354</v>
      </c>
      <c r="K11" s="176" t="s">
        <v>355</v>
      </c>
      <c r="L11" s="177">
        <v>1</v>
      </c>
      <c r="M11" s="178">
        <v>0</v>
      </c>
      <c r="N11" s="177">
        <v>0</v>
      </c>
      <c r="O11" s="177">
        <f>SUM(L11:N11)</f>
        <v>1</v>
      </c>
      <c r="P11" s="176" t="s">
        <v>356</v>
      </c>
      <c r="Q11" s="179">
        <v>8</v>
      </c>
      <c r="R11" s="176" t="s">
        <v>603</v>
      </c>
      <c r="S11" s="176" t="s">
        <v>358</v>
      </c>
      <c r="T11" s="176" t="s">
        <v>357</v>
      </c>
      <c r="U11" s="180">
        <v>2</v>
      </c>
      <c r="V11" s="180">
        <v>4</v>
      </c>
      <c r="W11" s="180">
        <f>V11*U11</f>
        <v>8</v>
      </c>
      <c r="X11" s="181" t="str">
        <f>+IF(AND(U11*V11&gt;=24,U11*V11&lt;=40),"MA",IF(AND(U11*V11&gt;=10,U11*V11&lt;=20),"A",IF(AND(U11*V11&gt;=6,U11*V11&lt;=8),"M",IF(AND(U11*V11&gt;=0,U11*V11&lt;=4),"B",""))))</f>
        <v>M</v>
      </c>
      <c r="Y11" s="182"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2" t="s">
        <v>56</v>
      </c>
      <c r="AF11" s="179" t="s">
        <v>34</v>
      </c>
      <c r="AG11" s="179" t="s">
        <v>34</v>
      </c>
      <c r="AH11" s="179" t="s">
        <v>363</v>
      </c>
      <c r="AI11" s="175" t="s">
        <v>359</v>
      </c>
      <c r="AJ11" s="179" t="s">
        <v>34</v>
      </c>
      <c r="AK11" s="186" t="s">
        <v>35</v>
      </c>
    </row>
    <row r="12" spans="2:37" ht="123.75" customHeight="1" x14ac:dyDescent="0.3">
      <c r="B12" s="236"/>
      <c r="C12" s="264"/>
      <c r="D12" s="267"/>
      <c r="E12" s="270"/>
      <c r="F12" s="270"/>
      <c r="G12" s="32"/>
      <c r="H12" s="261"/>
      <c r="I12" s="175" t="s">
        <v>120</v>
      </c>
      <c r="J12" s="176" t="s">
        <v>360</v>
      </c>
      <c r="K12" s="187" t="s">
        <v>361</v>
      </c>
      <c r="L12" s="177">
        <v>1</v>
      </c>
      <c r="M12" s="178">
        <v>0</v>
      </c>
      <c r="N12" s="177">
        <v>0</v>
      </c>
      <c r="O12" s="177">
        <f>SUM(L12:N12)</f>
        <v>1</v>
      </c>
      <c r="P12" s="176" t="s">
        <v>356</v>
      </c>
      <c r="Q12" s="179">
        <v>8</v>
      </c>
      <c r="R12" s="187" t="s">
        <v>604</v>
      </c>
      <c r="S12" s="187" t="s">
        <v>358</v>
      </c>
      <c r="T12" s="187" t="s">
        <v>357</v>
      </c>
      <c r="U12" s="180">
        <v>2</v>
      </c>
      <c r="V12" s="180">
        <v>4</v>
      </c>
      <c r="W12" s="180">
        <f>V12*U12</f>
        <v>8</v>
      </c>
      <c r="X12" s="181" t="str">
        <f>+IF(AND(U12*V12&gt;=24,U12*V12&lt;=40),"MA",IF(AND(U12*V12&gt;=10,U12*V12&lt;=20),"A",IF(AND(U12*V12&gt;=6,U12*V12&lt;=8),"M",IF(AND(U12*V12&gt;=0,U12*V12&lt;=4),"B",""))))</f>
        <v>M</v>
      </c>
      <c r="Y12" s="182"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11</v>
      </c>
      <c r="AA12" s="180">
        <f>W12*Z12</f>
        <v>88</v>
      </c>
      <c r="AB12" s="183" t="str">
        <f>+IF(AND(U12*V12*Z12&gt;=600,U12*V12*Z12&lt;=4000),"I",IF(AND(U12*V12*Z12&gt;=150,U12*V12*Z12&lt;=500),"II",IF(AND(U12*V12*Z12&gt;=40,U12*V12*Z12&lt;=120),"III",IF(AND(U12*V12*Z12&gt;=0,U12*V12*Z12&lt;=20),"IV",""))))</f>
        <v>III</v>
      </c>
      <c r="AC12" s="182"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+IF(AB12="I","No aceptable",IF(AB12="II","No aceptable o aceptable con control específico",IF(AB12="III","Aceptable",IF(AB12="IV","Aceptable",""))))</f>
        <v>Aceptable</v>
      </c>
      <c r="AE12" s="182" t="s">
        <v>121</v>
      </c>
      <c r="AF12" s="179" t="s">
        <v>34</v>
      </c>
      <c r="AG12" s="179" t="s">
        <v>34</v>
      </c>
      <c r="AH12" s="179" t="s">
        <v>364</v>
      </c>
      <c r="AI12" s="175" t="s">
        <v>359</v>
      </c>
      <c r="AJ12" s="179" t="s">
        <v>34</v>
      </c>
      <c r="AK12" s="186" t="s">
        <v>35</v>
      </c>
    </row>
    <row r="13" spans="2:37" ht="177.75" customHeight="1" x14ac:dyDescent="0.3">
      <c r="B13" s="236"/>
      <c r="C13" s="264"/>
      <c r="D13" s="267"/>
      <c r="E13" s="270"/>
      <c r="F13" s="270"/>
      <c r="G13" s="238" t="s">
        <v>42</v>
      </c>
      <c r="H13" s="259" t="s">
        <v>44</v>
      </c>
      <c r="I13" s="175" t="s">
        <v>60</v>
      </c>
      <c r="J13" s="175" t="s">
        <v>340</v>
      </c>
      <c r="K13" s="175" t="s">
        <v>327</v>
      </c>
      <c r="L13" s="193">
        <v>1</v>
      </c>
      <c r="M13" s="192">
        <v>0</v>
      </c>
      <c r="N13" s="193">
        <v>0</v>
      </c>
      <c r="O13" s="193">
        <f t="shared" ref="O13:O27" si="0">SUM(L13:N13)</f>
        <v>1</v>
      </c>
      <c r="P13" s="175" t="s">
        <v>337</v>
      </c>
      <c r="Q13" s="179">
        <v>8</v>
      </c>
      <c r="R13" s="175" t="s">
        <v>331</v>
      </c>
      <c r="S13" s="175" t="s">
        <v>329</v>
      </c>
      <c r="T13" s="175" t="s">
        <v>443</v>
      </c>
      <c r="U13" s="180">
        <v>2</v>
      </c>
      <c r="V13" s="180">
        <v>2</v>
      </c>
      <c r="W13" s="180">
        <f t="shared" ref="W13:W21" si="1">V13*U13</f>
        <v>4</v>
      </c>
      <c r="X13" s="181" t="str">
        <f t="shared" ref="X13:X21" si="2">+IF(AND(U13*V13&gt;=24,U13*V13&lt;=40),"MA",IF(AND(U13*V13&gt;=10,U13*V13&lt;=20),"A",IF(AND(U13*V13&gt;=6,U13*V13&lt;=8),"M",IF(AND(U13*V13&gt;=0,U13*V13&lt;=4),"B",""))))</f>
        <v>B</v>
      </c>
      <c r="Y13" s="182" t="str">
        <f t="shared" ref="Y13:Y21" si="3">+IF(X13="MA","Situación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180">
        <v>25</v>
      </c>
      <c r="AA13" s="180">
        <f t="shared" ref="AA13:AA21" si="4">W13*Z13</f>
        <v>100</v>
      </c>
      <c r="AB13" s="183" t="str">
        <f t="shared" ref="AB13:AB21" si="5">+IF(AND(U13*V13*Z13&gt;=600,U13*V13*Z13&lt;=4000),"I",IF(AND(U13*V13*Z13&gt;=150,U13*V13*Z13&lt;=500),"II",IF(AND(U13*V13*Z13&gt;=40,U13*V13*Z13&lt;=120),"III",IF(AND(U13*V13*Z13&gt;=0,U13*V13*Z13&lt;=20),"IV",""))))</f>
        <v>III</v>
      </c>
      <c r="AC13" s="182" t="str">
        <f t="shared" ref="AC13:AC21"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 t="shared" ref="AD13:AD21" si="7">+IF(AB13="I","No aceptable",IF(AB13="II","No aceptable o aceptable con control específico",IF(AB13="III","Aceptable",IF(AB13="IV","Aceptable",""))))</f>
        <v>Aceptable</v>
      </c>
      <c r="AE13" s="175" t="s">
        <v>351</v>
      </c>
      <c r="AF13" s="175" t="s">
        <v>34</v>
      </c>
      <c r="AG13" s="175" t="s">
        <v>34</v>
      </c>
      <c r="AH13" s="175" t="s">
        <v>34</v>
      </c>
      <c r="AI13" s="175" t="s">
        <v>338</v>
      </c>
      <c r="AJ13" s="175" t="s">
        <v>34</v>
      </c>
      <c r="AK13" s="186" t="s">
        <v>271</v>
      </c>
    </row>
    <row r="14" spans="2:37" ht="177.75" customHeight="1" x14ac:dyDescent="0.3">
      <c r="B14" s="236"/>
      <c r="C14" s="264"/>
      <c r="D14" s="267"/>
      <c r="E14" s="270"/>
      <c r="F14" s="270"/>
      <c r="G14" s="245"/>
      <c r="H14" s="260"/>
      <c r="I14" s="175" t="s">
        <v>333</v>
      </c>
      <c r="J14" s="175" t="s">
        <v>334</v>
      </c>
      <c r="K14" s="175" t="s">
        <v>335</v>
      </c>
      <c r="L14" s="193">
        <v>1</v>
      </c>
      <c r="M14" s="192">
        <v>0</v>
      </c>
      <c r="N14" s="193">
        <v>0</v>
      </c>
      <c r="O14" s="193">
        <f t="shared" ref="O14:O16" si="8">SUM(L14:N14)</f>
        <v>1</v>
      </c>
      <c r="P14" s="175" t="s">
        <v>336</v>
      </c>
      <c r="Q14" s="179">
        <v>8</v>
      </c>
      <c r="R14" s="175" t="s">
        <v>339</v>
      </c>
      <c r="S14" s="175" t="s">
        <v>643</v>
      </c>
      <c r="T14" s="175" t="s">
        <v>444</v>
      </c>
      <c r="U14" s="180">
        <v>2</v>
      </c>
      <c r="V14" s="180">
        <v>2</v>
      </c>
      <c r="W14" s="180">
        <f t="shared" si="1"/>
        <v>4</v>
      </c>
      <c r="X14" s="181" t="str">
        <f t="shared" si="2"/>
        <v>B</v>
      </c>
      <c r="Y14" s="182" t="str">
        <f t="shared" si="3"/>
        <v>Situación mejorable con exposición ocasional o esporádica, o situación sin anomalía destacable con cualquier nivel de exposición. No es esperable que se materialice el riesgo, aunque puede ser concebible.</v>
      </c>
      <c r="Z14" s="180">
        <v>25</v>
      </c>
      <c r="AA14" s="180">
        <f t="shared" si="4"/>
        <v>100</v>
      </c>
      <c r="AB14" s="183" t="str">
        <f t="shared" si="5"/>
        <v>III</v>
      </c>
      <c r="AC14" s="182" t="str">
        <f t="shared" si="6"/>
        <v>Mejorar si es posible. Sería conveniente justificar la intervención y su rentabilidad.</v>
      </c>
      <c r="AD14" s="184" t="str">
        <f t="shared" si="7"/>
        <v>Aceptable</v>
      </c>
      <c r="AE14" s="182" t="s">
        <v>342</v>
      </c>
      <c r="AF14" s="175" t="s">
        <v>34</v>
      </c>
      <c r="AG14" s="175" t="s">
        <v>34</v>
      </c>
      <c r="AH14" s="175" t="s">
        <v>34</v>
      </c>
      <c r="AI14" s="175" t="s">
        <v>341</v>
      </c>
      <c r="AJ14" s="175" t="s">
        <v>34</v>
      </c>
      <c r="AK14" s="186" t="s">
        <v>271</v>
      </c>
    </row>
    <row r="15" spans="2:37" s="112" customFormat="1" ht="129.75" customHeight="1" x14ac:dyDescent="0.3">
      <c r="B15" s="236"/>
      <c r="C15" s="264"/>
      <c r="D15" s="267"/>
      <c r="E15" s="270"/>
      <c r="F15" s="270"/>
      <c r="G15" s="245"/>
      <c r="H15" s="260"/>
      <c r="I15" s="175" t="s">
        <v>625</v>
      </c>
      <c r="J15" s="175" t="s">
        <v>626</v>
      </c>
      <c r="K15" s="175" t="s">
        <v>631</v>
      </c>
      <c r="L15" s="193">
        <v>1</v>
      </c>
      <c r="M15" s="192">
        <v>0</v>
      </c>
      <c r="N15" s="193">
        <v>0</v>
      </c>
      <c r="O15" s="193">
        <f t="shared" si="8"/>
        <v>1</v>
      </c>
      <c r="P15" s="175" t="s">
        <v>632</v>
      </c>
      <c r="Q15" s="179">
        <v>8</v>
      </c>
      <c r="R15" s="175" t="s">
        <v>331</v>
      </c>
      <c r="S15" s="175" t="s">
        <v>634</v>
      </c>
      <c r="T15" s="175" t="s">
        <v>636</v>
      </c>
      <c r="U15" s="180">
        <v>2</v>
      </c>
      <c r="V15" s="180">
        <v>3</v>
      </c>
      <c r="W15" s="180">
        <f t="shared" si="1"/>
        <v>6</v>
      </c>
      <c r="X15" s="181" t="str">
        <f t="shared" si="2"/>
        <v>M</v>
      </c>
      <c r="Y15" s="182" t="str">
        <f t="shared" si="3"/>
        <v>Situación deficiente con exposición esporádica, o bien situación mejorable con exposición continuada o frecuente. Es posible que suceda el daño alguna vez.</v>
      </c>
      <c r="Z15" s="180">
        <v>10</v>
      </c>
      <c r="AA15" s="180">
        <f t="shared" si="4"/>
        <v>60</v>
      </c>
      <c r="AB15" s="183" t="str">
        <f t="shared" si="5"/>
        <v>III</v>
      </c>
      <c r="AC15" s="182" t="str">
        <f t="shared" si="6"/>
        <v>Mejorar si es posible. Sería conveniente justificar la intervención y su rentabilidad.</v>
      </c>
      <c r="AD15" s="184" t="str">
        <f t="shared" si="7"/>
        <v>Aceptable</v>
      </c>
      <c r="AE15" s="182" t="s">
        <v>342</v>
      </c>
      <c r="AF15" s="175" t="s">
        <v>34</v>
      </c>
      <c r="AG15" s="175" t="s">
        <v>34</v>
      </c>
      <c r="AH15" s="175" t="s">
        <v>34</v>
      </c>
      <c r="AI15" s="175" t="s">
        <v>338</v>
      </c>
      <c r="AJ15" s="175" t="s">
        <v>34</v>
      </c>
      <c r="AK15" s="186" t="s">
        <v>35</v>
      </c>
    </row>
    <row r="16" spans="2:37" s="112" customFormat="1" ht="123.75" customHeight="1" x14ac:dyDescent="0.3">
      <c r="B16" s="236"/>
      <c r="C16" s="264"/>
      <c r="D16" s="267"/>
      <c r="E16" s="270"/>
      <c r="F16" s="270"/>
      <c r="G16" s="245"/>
      <c r="H16" s="260"/>
      <c r="I16" s="175" t="s">
        <v>627</v>
      </c>
      <c r="J16" s="175" t="s">
        <v>628</v>
      </c>
      <c r="K16" s="175" t="s">
        <v>629</v>
      </c>
      <c r="L16" s="193">
        <v>1</v>
      </c>
      <c r="M16" s="192">
        <v>0</v>
      </c>
      <c r="N16" s="193">
        <v>0</v>
      </c>
      <c r="O16" s="193">
        <f t="shared" si="8"/>
        <v>1</v>
      </c>
      <c r="P16" s="175" t="s">
        <v>630</v>
      </c>
      <c r="Q16" s="179">
        <v>8</v>
      </c>
      <c r="R16" s="175" t="s">
        <v>331</v>
      </c>
      <c r="S16" s="175" t="s">
        <v>633</v>
      </c>
      <c r="T16" s="175" t="s">
        <v>635</v>
      </c>
      <c r="U16" s="180">
        <v>2</v>
      </c>
      <c r="V16" s="180">
        <v>3</v>
      </c>
      <c r="W16" s="180">
        <f t="shared" si="1"/>
        <v>6</v>
      </c>
      <c r="X16" s="181" t="str">
        <f t="shared" si="2"/>
        <v>M</v>
      </c>
      <c r="Y16" s="182" t="str">
        <f t="shared" si="3"/>
        <v>Situación deficiente con exposición esporádica, o bien situación mejorable con exposición continuada o frecuente. Es posible que suceda el daño alguna vez.</v>
      </c>
      <c r="Z16" s="180">
        <v>10</v>
      </c>
      <c r="AA16" s="180">
        <f t="shared" si="4"/>
        <v>60</v>
      </c>
      <c r="AB16" s="183" t="str">
        <f t="shared" si="5"/>
        <v>III</v>
      </c>
      <c r="AC16" s="182" t="str">
        <f t="shared" si="6"/>
        <v>Mejorar si es posible. Sería conveniente justificar la intervención y su rentabilidad.</v>
      </c>
      <c r="AD16" s="184" t="str">
        <f t="shared" si="7"/>
        <v>Aceptable</v>
      </c>
      <c r="AE16" s="209" t="s">
        <v>342</v>
      </c>
      <c r="AF16" s="175" t="s">
        <v>34</v>
      </c>
      <c r="AG16" s="175" t="s">
        <v>34</v>
      </c>
      <c r="AH16" s="175" t="s">
        <v>34</v>
      </c>
      <c r="AI16" s="175" t="s">
        <v>338</v>
      </c>
      <c r="AJ16" s="175" t="s">
        <v>34</v>
      </c>
      <c r="AK16" s="186" t="s">
        <v>618</v>
      </c>
    </row>
    <row r="17" spans="2:37" s="112" customFormat="1" ht="134.25" customHeight="1" x14ac:dyDescent="0.3">
      <c r="B17" s="236"/>
      <c r="C17" s="264"/>
      <c r="D17" s="267"/>
      <c r="E17" s="270"/>
      <c r="F17" s="270"/>
      <c r="G17" s="245"/>
      <c r="H17" s="260"/>
      <c r="I17" s="175" t="s">
        <v>612</v>
      </c>
      <c r="J17" s="175" t="s">
        <v>613</v>
      </c>
      <c r="K17" s="175" t="s">
        <v>614</v>
      </c>
      <c r="L17" s="193">
        <v>1</v>
      </c>
      <c r="M17" s="192">
        <v>0</v>
      </c>
      <c r="N17" s="193">
        <v>0</v>
      </c>
      <c r="O17" s="193">
        <f t="shared" ref="O17" si="9">SUM(L17:N17)</f>
        <v>1</v>
      </c>
      <c r="P17" s="175" t="s">
        <v>615</v>
      </c>
      <c r="Q17" s="179">
        <v>8</v>
      </c>
      <c r="R17" s="175" t="s">
        <v>331</v>
      </c>
      <c r="S17" s="175" t="s">
        <v>616</v>
      </c>
      <c r="T17" s="175" t="s">
        <v>617</v>
      </c>
      <c r="U17" s="180">
        <v>2</v>
      </c>
      <c r="V17" s="180">
        <v>1</v>
      </c>
      <c r="W17" s="180">
        <f t="shared" si="1"/>
        <v>2</v>
      </c>
      <c r="X17" s="181" t="str">
        <f t="shared" si="2"/>
        <v>B</v>
      </c>
      <c r="Y17" s="182" t="str">
        <f t="shared" si="3"/>
        <v>Situación mejorable con exposición ocasional o esporádica, o situación sin anomalía destacable con cualquier nivel de exposición. No es esperable que se materialice el riesgo, aunque puede ser concebible.</v>
      </c>
      <c r="Z17" s="180">
        <v>10</v>
      </c>
      <c r="AA17" s="180">
        <f t="shared" si="4"/>
        <v>20</v>
      </c>
      <c r="AB17" s="183" t="str">
        <f t="shared" si="5"/>
        <v>IV</v>
      </c>
      <c r="AC17" s="182" t="str">
        <f t="shared" si="6"/>
        <v>Mantener las medidas de control existentes, pero se deberían considerar soluciones o mejoras y se deben hacer comprobaciones periódicas para asegurar que el riesgo aún es tolerable.</v>
      </c>
      <c r="AD17" s="184" t="str">
        <f t="shared" si="7"/>
        <v>Aceptable</v>
      </c>
      <c r="AE17" s="175" t="s">
        <v>351</v>
      </c>
      <c r="AF17" s="175" t="s">
        <v>34</v>
      </c>
      <c r="AG17" s="175" t="s">
        <v>34</v>
      </c>
      <c r="AH17" s="175" t="s">
        <v>34</v>
      </c>
      <c r="AI17" s="175" t="s">
        <v>338</v>
      </c>
      <c r="AJ17" s="175" t="s">
        <v>34</v>
      </c>
      <c r="AK17" s="186" t="s">
        <v>618</v>
      </c>
    </row>
    <row r="18" spans="2:37" ht="135.75" customHeight="1" x14ac:dyDescent="0.3">
      <c r="B18" s="236"/>
      <c r="C18" s="264"/>
      <c r="D18" s="267"/>
      <c r="E18" s="270"/>
      <c r="F18" s="270"/>
      <c r="G18" s="239"/>
      <c r="H18" s="260"/>
      <c r="I18" s="175" t="s">
        <v>62</v>
      </c>
      <c r="J18" s="175" t="s">
        <v>332</v>
      </c>
      <c r="K18" s="175" t="s">
        <v>327</v>
      </c>
      <c r="L18" s="191">
        <v>1</v>
      </c>
      <c r="M18" s="192">
        <v>0</v>
      </c>
      <c r="N18" s="193">
        <v>0</v>
      </c>
      <c r="O18" s="193">
        <f t="shared" si="0"/>
        <v>1</v>
      </c>
      <c r="P18" s="175" t="s">
        <v>337</v>
      </c>
      <c r="Q18" s="175">
        <v>8</v>
      </c>
      <c r="R18" s="175" t="s">
        <v>331</v>
      </c>
      <c r="S18" s="175" t="s">
        <v>329</v>
      </c>
      <c r="T18" s="175" t="s">
        <v>443</v>
      </c>
      <c r="U18" s="180">
        <v>2</v>
      </c>
      <c r="V18" s="180">
        <v>2</v>
      </c>
      <c r="W18" s="180">
        <f t="shared" si="1"/>
        <v>4</v>
      </c>
      <c r="X18" s="201" t="str">
        <f t="shared" si="2"/>
        <v>B</v>
      </c>
      <c r="Y18" s="182" t="str">
        <f t="shared" si="3"/>
        <v>Situación mejorable con exposición ocasional o esporádica, o situación sin anomalía destacable con cualquier nivel de exposición. No es esperable que se materialice el riesgo, aunque puede ser concebible.</v>
      </c>
      <c r="Z18" s="180">
        <v>25</v>
      </c>
      <c r="AA18" s="180">
        <f t="shared" si="4"/>
        <v>100</v>
      </c>
      <c r="AB18" s="183" t="str">
        <f t="shared" si="5"/>
        <v>III</v>
      </c>
      <c r="AC18" s="182" t="str">
        <f t="shared" si="6"/>
        <v>Mejorar si es posible. Sería conveniente justificar la intervención y su rentabilidad.</v>
      </c>
      <c r="AD18" s="184" t="str">
        <f t="shared" si="7"/>
        <v>Aceptable</v>
      </c>
      <c r="AE18" s="175" t="s">
        <v>351</v>
      </c>
      <c r="AF18" s="175" t="s">
        <v>34</v>
      </c>
      <c r="AG18" s="175" t="s">
        <v>34</v>
      </c>
      <c r="AH18" s="175" t="s">
        <v>34</v>
      </c>
      <c r="AI18" s="175" t="s">
        <v>338</v>
      </c>
      <c r="AJ18" s="175" t="s">
        <v>202</v>
      </c>
      <c r="AK18" s="188" t="s">
        <v>271</v>
      </c>
    </row>
    <row r="19" spans="2:37" ht="177.75" customHeight="1" x14ac:dyDescent="0.3">
      <c r="B19" s="236"/>
      <c r="C19" s="264"/>
      <c r="D19" s="267"/>
      <c r="E19" s="270"/>
      <c r="F19" s="270"/>
      <c r="G19" s="31" t="s">
        <v>42</v>
      </c>
      <c r="H19" s="138" t="s">
        <v>306</v>
      </c>
      <c r="I19" s="187" t="s">
        <v>522</v>
      </c>
      <c r="J19" s="187" t="s">
        <v>509</v>
      </c>
      <c r="K19" s="187" t="s">
        <v>510</v>
      </c>
      <c r="L19" s="191">
        <v>1</v>
      </c>
      <c r="M19" s="192">
        <v>0</v>
      </c>
      <c r="N19" s="193">
        <v>0</v>
      </c>
      <c r="O19" s="193">
        <v>1</v>
      </c>
      <c r="P19" s="187" t="s">
        <v>511</v>
      </c>
      <c r="Q19" s="175">
        <v>8</v>
      </c>
      <c r="R19" s="187" t="s">
        <v>512</v>
      </c>
      <c r="S19" s="187" t="s">
        <v>513</v>
      </c>
      <c r="T19" s="187" t="s">
        <v>514</v>
      </c>
      <c r="U19" s="180">
        <v>2</v>
      </c>
      <c r="V19" s="180">
        <v>3</v>
      </c>
      <c r="W19" s="180">
        <f t="shared" si="1"/>
        <v>6</v>
      </c>
      <c r="X19" s="181" t="str">
        <f t="shared" si="2"/>
        <v>M</v>
      </c>
      <c r="Y19" s="182" t="str">
        <f t="shared" si="3"/>
        <v>Situación deficiente con exposición esporádica, o bien situación mejorable con exposición continuada o frecuente. Es posible que suceda el daño alguna vez.</v>
      </c>
      <c r="Z19" s="180">
        <v>25</v>
      </c>
      <c r="AA19" s="180">
        <f t="shared" si="4"/>
        <v>150</v>
      </c>
      <c r="AB19" s="183" t="str">
        <f t="shared" si="5"/>
        <v>II</v>
      </c>
      <c r="AC19" s="182" t="str">
        <f t="shared" si="6"/>
        <v>Corregir y adoptar medidas de control de inmediato. Sin embargo suspenda actividades si el nivel de riesgo está por encima o igual de 360.</v>
      </c>
      <c r="AD19" s="184" t="str">
        <f t="shared" si="7"/>
        <v>No aceptable o aceptable con control específico</v>
      </c>
      <c r="AE19" s="182" t="s">
        <v>655</v>
      </c>
      <c r="AF19" s="175" t="s">
        <v>34</v>
      </c>
      <c r="AG19" s="175" t="s">
        <v>34</v>
      </c>
      <c r="AH19" s="180" t="s">
        <v>507</v>
      </c>
      <c r="AI19" s="197" t="s">
        <v>508</v>
      </c>
      <c r="AJ19" s="175" t="s">
        <v>506</v>
      </c>
      <c r="AK19" s="188" t="s">
        <v>271</v>
      </c>
    </row>
    <row r="20" spans="2:37" ht="177.75" customHeight="1" x14ac:dyDescent="0.3">
      <c r="B20" s="236"/>
      <c r="C20" s="264"/>
      <c r="D20" s="267"/>
      <c r="E20" s="270"/>
      <c r="F20" s="270"/>
      <c r="G20" s="31" t="s">
        <v>42</v>
      </c>
      <c r="H20" s="262" t="s">
        <v>50</v>
      </c>
      <c r="I20" s="187" t="s">
        <v>310</v>
      </c>
      <c r="J20" s="187" t="s">
        <v>311</v>
      </c>
      <c r="K20" s="187" t="s">
        <v>314</v>
      </c>
      <c r="L20" s="194">
        <v>1</v>
      </c>
      <c r="M20" s="179">
        <v>0</v>
      </c>
      <c r="N20" s="195">
        <v>0</v>
      </c>
      <c r="O20" s="195">
        <f t="shared" si="0"/>
        <v>1</v>
      </c>
      <c r="P20" s="196" t="s">
        <v>317</v>
      </c>
      <c r="Q20" s="179">
        <v>8</v>
      </c>
      <c r="R20" s="196" t="s">
        <v>319</v>
      </c>
      <c r="S20" s="196" t="s">
        <v>320</v>
      </c>
      <c r="T20" s="196" t="s">
        <v>321</v>
      </c>
      <c r="U20" s="179">
        <v>6</v>
      </c>
      <c r="V20" s="179">
        <v>4</v>
      </c>
      <c r="W20" s="179">
        <f t="shared" si="1"/>
        <v>24</v>
      </c>
      <c r="X20" s="179" t="str">
        <f t="shared" si="2"/>
        <v>MA</v>
      </c>
      <c r="Y20" s="182" t="str">
        <f t="shared" si="3"/>
        <v>Situación deficiente con exposición continua, o muy deficiente con exposición frecuente. Normalmente la materialización del riesgo ocurre con frecuencia.</v>
      </c>
      <c r="Z20" s="180">
        <v>10</v>
      </c>
      <c r="AA20" s="180">
        <f t="shared" si="4"/>
        <v>240</v>
      </c>
      <c r="AB20" s="183" t="str">
        <f t="shared" si="5"/>
        <v>II</v>
      </c>
      <c r="AC20" s="182" t="str">
        <f t="shared" si="6"/>
        <v>Corregir y adoptar medidas de control de inmediato. Sin embargo suspenda actividades si el nivel de riesgo está por encima o igual de 360.</v>
      </c>
      <c r="AD20" s="184" t="str">
        <f t="shared" si="7"/>
        <v>No aceptable o aceptable con control específico</v>
      </c>
      <c r="AE20" s="188" t="s">
        <v>545</v>
      </c>
      <c r="AF20" s="175" t="s">
        <v>34</v>
      </c>
      <c r="AG20" s="175" t="s">
        <v>34</v>
      </c>
      <c r="AH20" s="187" t="s">
        <v>325</v>
      </c>
      <c r="AI20" s="187" t="s">
        <v>326</v>
      </c>
      <c r="AJ20" s="179" t="s">
        <v>34</v>
      </c>
      <c r="AK20" s="186" t="s">
        <v>35</v>
      </c>
    </row>
    <row r="21" spans="2:37" ht="177.75" customHeight="1" x14ac:dyDescent="0.3">
      <c r="B21" s="236"/>
      <c r="C21" s="264"/>
      <c r="D21" s="267"/>
      <c r="E21" s="270"/>
      <c r="F21" s="270"/>
      <c r="G21" s="31" t="s">
        <v>42</v>
      </c>
      <c r="H21" s="262"/>
      <c r="I21" s="187" t="s">
        <v>313</v>
      </c>
      <c r="J21" s="187" t="s">
        <v>312</v>
      </c>
      <c r="K21" s="187" t="s">
        <v>315</v>
      </c>
      <c r="L21" s="195">
        <v>1</v>
      </c>
      <c r="M21" s="179">
        <v>0</v>
      </c>
      <c r="N21" s="195">
        <v>0</v>
      </c>
      <c r="O21" s="195">
        <f t="shared" si="0"/>
        <v>1</v>
      </c>
      <c r="P21" s="196" t="s">
        <v>318</v>
      </c>
      <c r="Q21" s="179">
        <v>8</v>
      </c>
      <c r="R21" s="196" t="s">
        <v>322</v>
      </c>
      <c r="S21" s="196" t="s">
        <v>323</v>
      </c>
      <c r="T21" s="196" t="s">
        <v>324</v>
      </c>
      <c r="U21" s="179">
        <v>6</v>
      </c>
      <c r="V21" s="179">
        <v>4</v>
      </c>
      <c r="W21" s="179">
        <f t="shared" si="1"/>
        <v>24</v>
      </c>
      <c r="X21" s="179" t="str">
        <f t="shared" si="2"/>
        <v>MA</v>
      </c>
      <c r="Y21" s="182" t="str">
        <f t="shared" si="3"/>
        <v>Situación deficiente con exposición continua, o muy deficiente con exposición frecuente. Normalmente la materialización del riesgo ocurre con frecuencia.</v>
      </c>
      <c r="Z21" s="180">
        <v>10</v>
      </c>
      <c r="AA21" s="180">
        <f t="shared" si="4"/>
        <v>240</v>
      </c>
      <c r="AB21" s="183" t="str">
        <f t="shared" si="5"/>
        <v>II</v>
      </c>
      <c r="AC21" s="182" t="str">
        <f t="shared" si="6"/>
        <v>Corregir y adoptar medidas de control de inmediato. Sin embargo suspenda actividades si el nivel de riesgo está por encima o igual de 360.</v>
      </c>
      <c r="AD21" s="184" t="str">
        <f t="shared" si="7"/>
        <v>No aceptable o aceptable con control específico</v>
      </c>
      <c r="AE21" s="188" t="s">
        <v>545</v>
      </c>
      <c r="AF21" s="175" t="s">
        <v>34</v>
      </c>
      <c r="AG21" s="175" t="s">
        <v>34</v>
      </c>
      <c r="AH21" s="187" t="s">
        <v>325</v>
      </c>
      <c r="AI21" s="187" t="s">
        <v>326</v>
      </c>
      <c r="AJ21" s="179" t="s">
        <v>34</v>
      </c>
      <c r="AK21" s="186" t="s">
        <v>35</v>
      </c>
    </row>
    <row r="22" spans="2:37" ht="138.75" customHeight="1" x14ac:dyDescent="0.3">
      <c r="B22" s="236"/>
      <c r="C22" s="264"/>
      <c r="D22" s="267"/>
      <c r="E22" s="270"/>
      <c r="F22" s="270"/>
      <c r="G22" s="31" t="s">
        <v>33</v>
      </c>
      <c r="H22" s="259" t="s">
        <v>45</v>
      </c>
      <c r="I22" s="187" t="s">
        <v>99</v>
      </c>
      <c r="J22" s="187" t="s">
        <v>424</v>
      </c>
      <c r="K22" s="187" t="s">
        <v>400</v>
      </c>
      <c r="L22" s="177">
        <v>1</v>
      </c>
      <c r="M22" s="178">
        <v>0</v>
      </c>
      <c r="N22" s="177">
        <v>0</v>
      </c>
      <c r="O22" s="177">
        <f t="shared" si="0"/>
        <v>1</v>
      </c>
      <c r="P22" s="187" t="s">
        <v>423</v>
      </c>
      <c r="Q22" s="179">
        <v>8</v>
      </c>
      <c r="R22" s="187" t="s">
        <v>202</v>
      </c>
      <c r="S22" s="175" t="s">
        <v>439</v>
      </c>
      <c r="T22" s="175" t="s">
        <v>446</v>
      </c>
      <c r="U22" s="180">
        <v>2</v>
      </c>
      <c r="V22" s="180">
        <v>3</v>
      </c>
      <c r="W22" s="180">
        <f t="shared" ref="W22:W27" si="10">V22*U22</f>
        <v>6</v>
      </c>
      <c r="X22" s="181" t="str">
        <f t="shared" ref="X22:X27" si="11">+IF(AND(U22*V22&gt;=24,U22*V22&lt;=40),"MA",IF(AND(U22*V22&gt;=10,U22*V22&lt;=20),"A",IF(AND(U22*V22&gt;=6,U22*V22&lt;=8),"M",IF(AND(U22*V22&gt;=0,U22*V22&lt;=4),"B",""))))</f>
        <v>M</v>
      </c>
      <c r="Y22" s="182" t="str">
        <f t="shared" ref="Y22:Y27" si="12">+IF(X22="MA","Situación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2" s="180">
        <v>10</v>
      </c>
      <c r="AA22" s="180">
        <f t="shared" ref="AA22:AA27" si="13">W22*Z22</f>
        <v>60</v>
      </c>
      <c r="AB22" s="183" t="str">
        <f t="shared" ref="AB22:AB27" si="14">+IF(AND(U22*V22*Z22&gt;=600,U22*V22*Z22&lt;=4000),"I",IF(AND(U22*V22*Z22&gt;=150,U22*V22*Z22&lt;=500),"II",IF(AND(U22*V22*Z22&gt;=40,U22*V22*Z22&lt;=120),"III",IF(AND(U22*V22*Z22&gt;=0,U22*V22*Z22&lt;=20),"IV",""))))</f>
        <v>III</v>
      </c>
      <c r="AC22" s="182" t="str">
        <f t="shared" ref="AC22:AC27" si="15">+IF(AB22="I","Situación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84" t="str">
        <f t="shared" ref="AD22:AD27" si="16">+IF(AB22="I","No aceptable",IF(AB22="II","No aceptable o aceptable con control específico",IF(AB22="III","Aceptable",IF(AB22="IV","Aceptable",""))))</f>
        <v>Aceptable</v>
      </c>
      <c r="AE22" s="182" t="s">
        <v>67</v>
      </c>
      <c r="AF22" s="179" t="s">
        <v>34</v>
      </c>
      <c r="AG22" s="179" t="s">
        <v>34</v>
      </c>
      <c r="AH22" s="187" t="s">
        <v>190</v>
      </c>
      <c r="AI22" s="187" t="s">
        <v>447</v>
      </c>
      <c r="AJ22" s="187" t="s">
        <v>302</v>
      </c>
      <c r="AK22" s="186" t="s">
        <v>35</v>
      </c>
    </row>
    <row r="23" spans="2:37" ht="123.75" customHeight="1" x14ac:dyDescent="0.3">
      <c r="B23" s="236"/>
      <c r="C23" s="264"/>
      <c r="D23" s="267"/>
      <c r="E23" s="270"/>
      <c r="F23" s="270"/>
      <c r="G23" s="31"/>
      <c r="H23" s="260"/>
      <c r="I23" s="187" t="s">
        <v>65</v>
      </c>
      <c r="J23" s="187" t="s">
        <v>416</v>
      </c>
      <c r="K23" s="187" t="s">
        <v>400</v>
      </c>
      <c r="L23" s="177">
        <v>1</v>
      </c>
      <c r="M23" s="178">
        <v>0</v>
      </c>
      <c r="N23" s="177">
        <v>0</v>
      </c>
      <c r="O23" s="177">
        <f t="shared" ref="O23" si="17">SUM(L23:N23)</f>
        <v>1</v>
      </c>
      <c r="P23" s="187" t="s">
        <v>417</v>
      </c>
      <c r="Q23" s="179">
        <v>8</v>
      </c>
      <c r="R23" s="187" t="s">
        <v>419</v>
      </c>
      <c r="S23" s="187" t="s">
        <v>644</v>
      </c>
      <c r="T23" s="175" t="s">
        <v>445</v>
      </c>
      <c r="U23" s="180">
        <v>2</v>
      </c>
      <c r="V23" s="180">
        <v>3</v>
      </c>
      <c r="W23" s="180">
        <f t="shared" ref="W23" si="18">V23*U23</f>
        <v>6</v>
      </c>
      <c r="X23" s="181" t="str">
        <f t="shared" ref="X23" si="19">+IF(AND(U23*V23&gt;=24,U23*V23&lt;=40),"MA",IF(AND(U23*V23&gt;=10,U23*V23&lt;=20),"A",IF(AND(U23*V23&gt;=6,U23*V23&lt;=8),"M",IF(AND(U23*V23&gt;=0,U23*V23&lt;=4),"B",""))))</f>
        <v>M</v>
      </c>
      <c r="Y23" s="182" t="str">
        <f t="shared" ref="Y23" si="20">+IF(X23="MA","Situación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3" s="180">
        <v>11</v>
      </c>
      <c r="AA23" s="180">
        <f t="shared" ref="AA23" si="21">W23*Z23</f>
        <v>66</v>
      </c>
      <c r="AB23" s="183" t="str">
        <f t="shared" ref="AB23:AB24" si="22">+IF(AND(U23*V23*Z23&gt;=600,U23*V23*Z23&lt;=4000),"I",IF(AND(U23*V23*Z23&gt;=150,U23*V23*Z23&lt;=500),"II",IF(AND(U23*V23*Z23&gt;=40,U23*V23*Z23&lt;=120),"III",IF(AND(U23*V23*Z23&gt;=0,U23*V23*Z23&lt;=20),"IV",""))))</f>
        <v>III</v>
      </c>
      <c r="AC23" s="182" t="str">
        <f t="shared" ref="AC23" si="23">+IF(AB23="I","Situación crìtica. Suspender actividades hasta que el riesgo esté bajo control. Intervención urgente.",IF(AB23="II","Corregir y adoptar medidas de control de inmediato. Sin embargo suspenda actividades si el nivel de riesgo está por encima o igual de 360.",IF(AB23="III","Mejorar si es posible. Sería conveniente justificar la intervención y su rentabilidad.",IF(AB23="IV","Mantener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3" s="184" t="str">
        <f t="shared" ref="AD23" si="24">+IF(AB23="I","No aceptable",IF(AB23="II","No aceptable o aceptable con control específico",IF(AB23="III","Aceptable",IF(AB23="IV","Aceptable",""))))</f>
        <v>Aceptable</v>
      </c>
      <c r="AE23" s="188" t="s">
        <v>128</v>
      </c>
      <c r="AF23" s="188" t="s">
        <v>34</v>
      </c>
      <c r="AG23" s="175" t="s">
        <v>202</v>
      </c>
      <c r="AH23" s="187" t="s">
        <v>420</v>
      </c>
      <c r="AI23" s="187" t="s">
        <v>421</v>
      </c>
      <c r="AJ23" s="179" t="s">
        <v>34</v>
      </c>
      <c r="AK23" s="186" t="s">
        <v>35</v>
      </c>
    </row>
    <row r="24" spans="2:37" ht="114.75" customHeight="1" x14ac:dyDescent="0.3">
      <c r="B24" s="236"/>
      <c r="C24" s="264"/>
      <c r="D24" s="267"/>
      <c r="E24" s="270"/>
      <c r="F24" s="270"/>
      <c r="G24" s="31" t="s">
        <v>33</v>
      </c>
      <c r="H24" s="260"/>
      <c r="I24" s="187" t="s">
        <v>65</v>
      </c>
      <c r="J24" s="187" t="s">
        <v>418</v>
      </c>
      <c r="K24" s="187" t="s">
        <v>66</v>
      </c>
      <c r="L24" s="177">
        <v>1</v>
      </c>
      <c r="M24" s="178">
        <v>0</v>
      </c>
      <c r="N24" s="177">
        <v>0</v>
      </c>
      <c r="O24" s="177">
        <f t="shared" si="0"/>
        <v>1</v>
      </c>
      <c r="P24" s="187" t="s">
        <v>412</v>
      </c>
      <c r="Q24" s="179">
        <v>1</v>
      </c>
      <c r="R24" s="175" t="s">
        <v>202</v>
      </c>
      <c r="S24" s="187" t="s">
        <v>413</v>
      </c>
      <c r="T24" s="175" t="s">
        <v>449</v>
      </c>
      <c r="U24" s="180">
        <v>6</v>
      </c>
      <c r="V24" s="180">
        <v>2</v>
      </c>
      <c r="W24" s="180">
        <f t="shared" si="10"/>
        <v>12</v>
      </c>
      <c r="X24" s="181" t="str">
        <f t="shared" si="11"/>
        <v>A</v>
      </c>
      <c r="Y24" s="182" t="str">
        <f t="shared" si="12"/>
        <v>Situación deficiente con exposición frecuente u ocasional, o bien situación muy deficiente con exposición ocasional o esporádica. La materialización de Riesgo es posible que suceda varias veces en la vida laboral</v>
      </c>
      <c r="Z24" s="180">
        <v>10</v>
      </c>
      <c r="AA24" s="180">
        <f t="shared" si="13"/>
        <v>120</v>
      </c>
      <c r="AB24" s="183" t="str">
        <f t="shared" si="22"/>
        <v>III</v>
      </c>
      <c r="AC24" s="182" t="str">
        <f t="shared" si="15"/>
        <v>Mejorar si es posible. Sería conveniente justificar la intervención y su rentabilidad.</v>
      </c>
      <c r="AD24" s="184" t="str">
        <f t="shared" si="16"/>
        <v>Aceptable</v>
      </c>
      <c r="AE24" s="188" t="s">
        <v>67</v>
      </c>
      <c r="AF24" s="179" t="s">
        <v>34</v>
      </c>
      <c r="AG24" s="179" t="s">
        <v>34</v>
      </c>
      <c r="AH24" s="187" t="s">
        <v>414</v>
      </c>
      <c r="AI24" s="187" t="s">
        <v>415</v>
      </c>
      <c r="AJ24" s="179" t="s">
        <v>34</v>
      </c>
      <c r="AK24" s="186" t="s">
        <v>35</v>
      </c>
    </row>
    <row r="25" spans="2:37" ht="129.75" customHeight="1" x14ac:dyDescent="0.3">
      <c r="B25" s="236"/>
      <c r="C25" s="264"/>
      <c r="D25" s="267"/>
      <c r="E25" s="270"/>
      <c r="F25" s="270"/>
      <c r="G25" s="31" t="s">
        <v>33</v>
      </c>
      <c r="H25" s="260"/>
      <c r="I25" s="187" t="s">
        <v>48</v>
      </c>
      <c r="J25" s="187" t="s">
        <v>409</v>
      </c>
      <c r="K25" s="187" t="s">
        <v>400</v>
      </c>
      <c r="L25" s="177">
        <v>1</v>
      </c>
      <c r="M25" s="178">
        <v>0</v>
      </c>
      <c r="N25" s="177">
        <v>0</v>
      </c>
      <c r="O25" s="177">
        <f>SUM(L25:N25)</f>
        <v>1</v>
      </c>
      <c r="P25" s="187" t="s">
        <v>417</v>
      </c>
      <c r="Q25" s="179">
        <v>1</v>
      </c>
      <c r="R25" s="187" t="s">
        <v>202</v>
      </c>
      <c r="S25" s="175" t="s">
        <v>440</v>
      </c>
      <c r="T25" s="187" t="s">
        <v>450</v>
      </c>
      <c r="U25" s="180">
        <v>2</v>
      </c>
      <c r="V25" s="180">
        <v>3</v>
      </c>
      <c r="W25" s="180">
        <f>V25*U25</f>
        <v>6</v>
      </c>
      <c r="X25" s="181" t="str">
        <f>+IF(AND(U25*V25&gt;=24,U25*V25&lt;=40),"MA",IF(AND(U25*V25&gt;=10,U25*V25&lt;=20),"A",IF(AND(U25*V25&gt;=6,U25*V25&lt;=8),"M",IF(AND(U25*V25&gt;=0,U25*V25&lt;=4),"B",""))))</f>
        <v>M</v>
      </c>
      <c r="Y25" s="182" t="str">
        <f>+IF(X25="MA","Situación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5" s="180">
        <v>10</v>
      </c>
      <c r="AA25" s="180">
        <f>W25*Z25</f>
        <v>60</v>
      </c>
      <c r="AB25" s="183" t="str">
        <f>+IF(AND(U25*V25*Z25&gt;=600,U25*V25*Z25&lt;=4000),"I",IF(AND(U25*V25*Z25&gt;=150,U25*V25*Z25&lt;=500),"II",IF(AND(U25*V25*Z25&gt;=40,U25*V25*Z25&lt;=120),"III",IF(AND(U25*V25*Z25&gt;=0,U25*V25*Z25&lt;=20),"IV",""))))</f>
        <v>III</v>
      </c>
      <c r="AC25" s="182" t="str">
        <f>+IF(AB25="I","Situación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5" s="184" t="str">
        <f>+IF(AB25="I","No aceptable",IF(AB25="II","No aceptable o aceptable con control específico",IF(AB25="III","Aceptable",IF(AB25="IV","Aceptable",""))))</f>
        <v>Aceptable</v>
      </c>
      <c r="AE25" s="182" t="s">
        <v>620</v>
      </c>
      <c r="AF25" s="175" t="s">
        <v>34</v>
      </c>
      <c r="AG25" s="175" t="s">
        <v>34</v>
      </c>
      <c r="AH25" s="187" t="s">
        <v>69</v>
      </c>
      <c r="AI25" s="187" t="s">
        <v>411</v>
      </c>
      <c r="AJ25" s="175" t="s">
        <v>34</v>
      </c>
      <c r="AK25" s="186" t="s">
        <v>35</v>
      </c>
    </row>
    <row r="26" spans="2:37" ht="177.75" customHeight="1" x14ac:dyDescent="0.3">
      <c r="B26" s="236"/>
      <c r="C26" s="264"/>
      <c r="D26" s="267"/>
      <c r="E26" s="270"/>
      <c r="F26" s="270"/>
      <c r="G26" s="31" t="s">
        <v>101</v>
      </c>
      <c r="H26" s="260"/>
      <c r="I26" s="187" t="s">
        <v>274</v>
      </c>
      <c r="J26" s="187" t="s">
        <v>407</v>
      </c>
      <c r="K26" s="187" t="s">
        <v>405</v>
      </c>
      <c r="L26" s="177">
        <v>1</v>
      </c>
      <c r="M26" s="178">
        <v>0</v>
      </c>
      <c r="N26" s="177">
        <v>0</v>
      </c>
      <c r="O26" s="177">
        <f>SUM(L26:N26)</f>
        <v>1</v>
      </c>
      <c r="P26" s="187" t="s">
        <v>406</v>
      </c>
      <c r="Q26" s="179">
        <v>2</v>
      </c>
      <c r="R26" s="175" t="s">
        <v>451</v>
      </c>
      <c r="S26" s="187" t="s">
        <v>452</v>
      </c>
      <c r="T26" s="175" t="s">
        <v>454</v>
      </c>
      <c r="U26" s="180">
        <v>2</v>
      </c>
      <c r="V26" s="180">
        <v>3</v>
      </c>
      <c r="W26" s="180">
        <f>V26*U26</f>
        <v>6</v>
      </c>
      <c r="X26" s="181" t="str">
        <f>+IF(AND(U26*V26&gt;=24,U26*V26&lt;=40),"MA",IF(AND(U26*V26&gt;=10,U26*V26&lt;=20),"A",IF(AND(U26*V26&gt;=6,U26*V26&lt;=8),"M",IF(AND(U26*V26&gt;=0,U26*V26&lt;=4),"B",""))))</f>
        <v>M</v>
      </c>
      <c r="Y26" s="182"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180">
        <v>25</v>
      </c>
      <c r="AA26" s="180">
        <f>W26*Z26</f>
        <v>150</v>
      </c>
      <c r="AB26" s="183" t="str">
        <f>+IF(AND(U26*V26*Z26&gt;=600,U26*V26*Z26&lt;=4000),"I",IF(AND(U26*V26*Z26&gt;=150,U26*V26*Z26&lt;=500),"II",IF(AND(U26*V26*Z26&gt;=40,U26*V26*Z26&lt;=120),"III",IF(AND(U26*V26*Z26&gt;=0,U26*V26*Z26&lt;=20),"IV",""))))</f>
        <v>II</v>
      </c>
      <c r="AC26" s="182"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6" s="184" t="str">
        <f>+IF(AB26="I","No aceptable",IF(AB26="II","No aceptable o aceptable con control específico",IF(AB26="III","Aceptable",IF(AB26="IV","Aceptable",""))))</f>
        <v>No aceptable o aceptable con control específico</v>
      </c>
      <c r="AE26" s="175" t="s">
        <v>34</v>
      </c>
      <c r="AF26" s="175" t="s">
        <v>34</v>
      </c>
      <c r="AG26" s="175" t="s">
        <v>34</v>
      </c>
      <c r="AH26" s="187" t="s">
        <v>408</v>
      </c>
      <c r="AI26" s="175" t="s">
        <v>206</v>
      </c>
      <c r="AJ26" s="175" t="s">
        <v>34</v>
      </c>
      <c r="AK26" s="186" t="s">
        <v>35</v>
      </c>
    </row>
    <row r="27" spans="2:37" ht="177.75" customHeight="1" x14ac:dyDescent="0.3">
      <c r="B27" s="236"/>
      <c r="C27" s="265"/>
      <c r="D27" s="268"/>
      <c r="E27" s="271"/>
      <c r="F27" s="271"/>
      <c r="G27" s="31" t="s">
        <v>33</v>
      </c>
      <c r="H27" s="138" t="s">
        <v>72</v>
      </c>
      <c r="I27" s="187" t="s">
        <v>398</v>
      </c>
      <c r="J27" s="187" t="s">
        <v>399</v>
      </c>
      <c r="K27" s="187" t="s">
        <v>400</v>
      </c>
      <c r="L27" s="177">
        <v>1</v>
      </c>
      <c r="M27" s="178">
        <v>0</v>
      </c>
      <c r="N27" s="177">
        <v>0</v>
      </c>
      <c r="O27" s="177">
        <f t="shared" si="0"/>
        <v>1</v>
      </c>
      <c r="P27" s="187" t="s">
        <v>401</v>
      </c>
      <c r="Q27" s="179">
        <v>8</v>
      </c>
      <c r="R27" s="187" t="s">
        <v>402</v>
      </c>
      <c r="S27" s="187" t="s">
        <v>403</v>
      </c>
      <c r="T27" s="175" t="s">
        <v>469</v>
      </c>
      <c r="U27" s="180">
        <v>2</v>
      </c>
      <c r="V27" s="180">
        <v>1</v>
      </c>
      <c r="W27" s="180">
        <f t="shared" si="10"/>
        <v>2</v>
      </c>
      <c r="X27" s="181" t="str">
        <f t="shared" si="11"/>
        <v>B</v>
      </c>
      <c r="Y27" s="182" t="str">
        <f t="shared" si="12"/>
        <v>Situación mejorable con exposición ocasional o esporádica, o situación sin anomalía destacable con cualquier nivel de exposición. No es esperable que se materialice el riesgo, aunque puede ser concebible.</v>
      </c>
      <c r="Z27" s="180">
        <v>10</v>
      </c>
      <c r="AA27" s="180">
        <f t="shared" si="13"/>
        <v>20</v>
      </c>
      <c r="AB27" s="183" t="str">
        <f t="shared" si="14"/>
        <v>IV</v>
      </c>
      <c r="AC27" s="182" t="str">
        <f t="shared" si="15"/>
        <v>Mantener las medidas de control existentes, pero se deberían considerar soluciones o mejoras y se deben hacer comprobaciones periódicas para asegurar que el riesgo aún es tolerable.</v>
      </c>
      <c r="AD27" s="184" t="str">
        <f t="shared" si="16"/>
        <v>Aceptable</v>
      </c>
      <c r="AE27" s="182" t="s">
        <v>623</v>
      </c>
      <c r="AF27" s="179" t="s">
        <v>34</v>
      </c>
      <c r="AG27" s="179" t="s">
        <v>34</v>
      </c>
      <c r="AH27" s="187" t="s">
        <v>73</v>
      </c>
      <c r="AI27" s="187" t="s">
        <v>404</v>
      </c>
      <c r="AJ27" s="179" t="s">
        <v>34</v>
      </c>
      <c r="AK27" s="186" t="s">
        <v>624</v>
      </c>
    </row>
    <row r="28" spans="2:37" ht="177.75" customHeight="1" x14ac:dyDescent="0.3">
      <c r="E28" s="3"/>
      <c r="H28" s="112"/>
      <c r="I28" s="112"/>
      <c r="J28" s="112"/>
      <c r="K28" s="112"/>
      <c r="L28" s="112"/>
      <c r="M28" s="112"/>
      <c r="N28" s="112"/>
      <c r="O28" s="112"/>
      <c r="P28" s="112"/>
      <c r="Q28" s="112"/>
      <c r="R28" s="112"/>
      <c r="S28" s="112"/>
      <c r="T28" s="112"/>
      <c r="AF28" s="3"/>
    </row>
    <row r="29" spans="2:37" ht="177.75" customHeight="1" x14ac:dyDescent="0.3">
      <c r="E29" s="3"/>
      <c r="H29" s="3"/>
      <c r="AF29" s="3"/>
    </row>
    <row r="30" spans="2:37" ht="108" customHeight="1" x14ac:dyDescent="0.3">
      <c r="E30" s="3"/>
      <c r="H30" s="3"/>
      <c r="AF30" s="3"/>
    </row>
    <row r="31" spans="2:37" ht="108" customHeight="1" x14ac:dyDescent="0.3">
      <c r="E31" s="3"/>
      <c r="H31" s="3"/>
      <c r="AF31" s="3"/>
      <c r="AG31" s="3"/>
      <c r="AH31" s="3"/>
      <c r="AJ31" s="3"/>
    </row>
    <row r="32" spans="2:37" ht="108" customHeight="1" x14ac:dyDescent="0.3">
      <c r="E32" s="3"/>
      <c r="H32" s="3"/>
      <c r="AF32" s="3"/>
      <c r="AG32" s="3"/>
      <c r="AH32" s="3"/>
      <c r="AJ32" s="3"/>
    </row>
    <row r="33" s="3" customFormat="1" ht="108" customHeight="1" x14ac:dyDescent="0.3"/>
    <row r="34" s="3" customFormat="1" ht="108" customHeight="1" x14ac:dyDescent="0.3"/>
    <row r="35" s="3" customFormat="1" ht="108" customHeight="1" x14ac:dyDescent="0.3"/>
    <row r="36" s="3" customFormat="1" ht="108" customHeight="1" x14ac:dyDescent="0.3"/>
    <row r="37" s="3" customFormat="1" ht="108" customHeight="1" x14ac:dyDescent="0.3"/>
    <row r="38" s="3" customFormat="1" ht="108" customHeight="1" x14ac:dyDescent="0.3"/>
    <row r="39" s="3" customFormat="1" ht="108" customHeight="1" x14ac:dyDescent="0.3"/>
    <row r="40" s="3" customFormat="1" ht="108" customHeight="1" x14ac:dyDescent="0.3"/>
    <row r="41" s="3" customFormat="1" ht="108" customHeight="1" x14ac:dyDescent="0.3"/>
    <row r="42" s="3" customFormat="1" ht="108" customHeight="1" x14ac:dyDescent="0.3"/>
    <row r="43" s="3" customFormat="1" ht="108" customHeight="1" x14ac:dyDescent="0.3"/>
    <row r="44" s="3" customFormat="1" ht="108" customHeight="1" x14ac:dyDescent="0.3"/>
    <row r="45" s="3" customFormat="1" ht="108" customHeight="1" x14ac:dyDescent="0.3"/>
    <row r="46" s="3" customFormat="1" ht="108" customHeight="1" x14ac:dyDescent="0.3"/>
    <row r="47" s="3" customFormat="1" ht="108" customHeight="1" x14ac:dyDescent="0.3"/>
    <row r="48" s="3" customFormat="1" ht="108" customHeight="1" x14ac:dyDescent="0.3"/>
    <row r="49" s="3" customFormat="1" ht="108" customHeight="1" x14ac:dyDescent="0.3"/>
    <row r="50" s="3" customFormat="1" ht="108" customHeight="1" x14ac:dyDescent="0.3"/>
    <row r="51" s="3" customFormat="1" ht="108" customHeight="1" x14ac:dyDescent="0.3"/>
    <row r="52" s="3" customFormat="1" ht="108" customHeight="1" x14ac:dyDescent="0.3"/>
    <row r="53" s="3" customFormat="1" ht="108" customHeight="1" x14ac:dyDescent="0.3"/>
    <row r="54" s="3" customFormat="1" ht="108" customHeight="1" x14ac:dyDescent="0.3"/>
    <row r="55" s="3" customFormat="1" ht="108" customHeight="1" x14ac:dyDescent="0.3"/>
    <row r="56" s="3" customFormat="1" ht="108" customHeight="1" x14ac:dyDescent="0.3"/>
    <row r="57" s="3" customFormat="1" ht="108" customHeight="1" x14ac:dyDescent="0.3"/>
    <row r="58" s="3" customFormat="1" ht="108" customHeight="1" x14ac:dyDescent="0.3"/>
    <row r="59" s="3" customFormat="1" ht="108" customHeight="1" x14ac:dyDescent="0.3"/>
    <row r="60" s="3" customFormat="1" ht="108" customHeight="1" x14ac:dyDescent="0.3"/>
  </sheetData>
  <autoFilter ref="B10:AK27" xr:uid="{00000000-0009-0000-0000-000004000000}"/>
  <mergeCells count="46">
    <mergeCell ref="G13:G18"/>
    <mergeCell ref="B5:T5"/>
    <mergeCell ref="U5:AK5"/>
    <mergeCell ref="B7:T8"/>
    <mergeCell ref="U7:AC8"/>
    <mergeCell ref="AD7:AD8"/>
    <mergeCell ref="AE7:AK7"/>
    <mergeCell ref="AE8:AK8"/>
    <mergeCell ref="R9:T9"/>
    <mergeCell ref="B9:B10"/>
    <mergeCell ref="C9:C10"/>
    <mergeCell ref="D9:D10"/>
    <mergeCell ref="E9:E10"/>
    <mergeCell ref="F9:F10"/>
    <mergeCell ref="G9:G10"/>
    <mergeCell ref="AJ9:AJ10"/>
    <mergeCell ref="AK9:AK10"/>
    <mergeCell ref="B11:B27"/>
    <mergeCell ref="C11:C27"/>
    <mergeCell ref="D11:D27"/>
    <mergeCell ref="E11:E27"/>
    <mergeCell ref="F11:F27"/>
    <mergeCell ref="AA9:AA10"/>
    <mergeCell ref="AB9:AB10"/>
    <mergeCell ref="AC9:AC10"/>
    <mergeCell ref="W9:W10"/>
    <mergeCell ref="X9:X10"/>
    <mergeCell ref="Y9:Y10"/>
    <mergeCell ref="Z9:Z10"/>
    <mergeCell ref="H9:J9"/>
    <mergeCell ref="K9:K10"/>
    <mergeCell ref="AI9:AI10"/>
    <mergeCell ref="H20:H21"/>
    <mergeCell ref="H22:H26"/>
    <mergeCell ref="H13:H18"/>
    <mergeCell ref="AG9:AG10"/>
    <mergeCell ref="AH9:AH10"/>
    <mergeCell ref="L9:O9"/>
    <mergeCell ref="P9:P10"/>
    <mergeCell ref="Q9:Q10"/>
    <mergeCell ref="AD9:AD10"/>
    <mergeCell ref="AE9:AE10"/>
    <mergeCell ref="AF9:AF10"/>
    <mergeCell ref="U9:U10"/>
    <mergeCell ref="V9:V10"/>
    <mergeCell ref="H11:H12"/>
  </mergeCells>
  <conditionalFormatting sqref="AB25:AD27 AB11:AD12 AB22:AD23 AB24">
    <cfRule type="cellIs" dxfId="3915" priority="154" stopIfTrue="1" operator="equal">
      <formula>"I"</formula>
    </cfRule>
    <cfRule type="cellIs" dxfId="3914" priority="155" stopIfTrue="1" operator="equal">
      <formula>"II"</formula>
    </cfRule>
    <cfRule type="cellIs" dxfId="3913" priority="156" stopIfTrue="1" operator="between">
      <formula>"III"</formula>
      <formula>"IV"</formula>
    </cfRule>
  </conditionalFormatting>
  <conditionalFormatting sqref="AD25:AD27 AD11:AD12 AD22:AD23">
    <cfRule type="cellIs" dxfId="3912" priority="152" stopIfTrue="1" operator="equal">
      <formula>"Aceptable"</formula>
    </cfRule>
    <cfRule type="cellIs" dxfId="3911" priority="153" stopIfTrue="1" operator="equal">
      <formula>"No aceptable"</formula>
    </cfRule>
  </conditionalFormatting>
  <conditionalFormatting sqref="AD25:AD27 AD11:AD12 AD22:AD23">
    <cfRule type="containsText" dxfId="3910" priority="149" stopIfTrue="1" operator="containsText" text="No aceptable o aceptable con control específico">
      <formula>NOT(ISERROR(SEARCH("No aceptable o aceptable con control específico",AD11)))</formula>
    </cfRule>
    <cfRule type="containsText" dxfId="3909" priority="150" stopIfTrue="1" operator="containsText" text="No aceptable">
      <formula>NOT(ISERROR(SEARCH("No aceptable",AD11)))</formula>
    </cfRule>
    <cfRule type="containsText" dxfId="3908" priority="151" stopIfTrue="1" operator="containsText" text="No Aceptable o aceptable con control específico">
      <formula>NOT(ISERROR(SEARCH("No Aceptable o aceptable con control específico",AD11)))</formula>
    </cfRule>
  </conditionalFormatting>
  <conditionalFormatting sqref="AD24">
    <cfRule type="cellIs" dxfId="3907" priority="128" stopIfTrue="1" operator="equal">
      <formula>"Aceptable"</formula>
    </cfRule>
    <cfRule type="cellIs" dxfId="3906" priority="129" stopIfTrue="1" operator="equal">
      <formula>"No aceptable"</formula>
    </cfRule>
  </conditionalFormatting>
  <conditionalFormatting sqref="AD24">
    <cfRule type="containsText" dxfId="3905" priority="125" stopIfTrue="1" operator="containsText" text="No aceptable o aceptable con control específico">
      <formula>NOT(ISERROR(SEARCH("No aceptable o aceptable con control específico",AD24)))</formula>
    </cfRule>
    <cfRule type="containsText" dxfId="3904" priority="126" stopIfTrue="1" operator="containsText" text="No aceptable">
      <formula>NOT(ISERROR(SEARCH("No aceptable",AD24)))</formula>
    </cfRule>
    <cfRule type="containsText" dxfId="3903" priority="127" stopIfTrue="1" operator="containsText" text="No Aceptable o aceptable con control específico">
      <formula>NOT(ISERROR(SEARCH("No Aceptable o aceptable con control específico",AD24)))</formula>
    </cfRule>
  </conditionalFormatting>
  <conditionalFormatting sqref="AB13:AD13">
    <cfRule type="cellIs" dxfId="3902" priority="122" stopIfTrue="1" operator="equal">
      <formula>"I"</formula>
    </cfRule>
    <cfRule type="cellIs" dxfId="3901" priority="123" stopIfTrue="1" operator="equal">
      <formula>"II"</formula>
    </cfRule>
    <cfRule type="cellIs" dxfId="3900" priority="124" stopIfTrue="1" operator="between">
      <formula>"III"</formula>
      <formula>"IV"</formula>
    </cfRule>
  </conditionalFormatting>
  <conditionalFormatting sqref="AD13">
    <cfRule type="cellIs" dxfId="3899" priority="120" stopIfTrue="1" operator="equal">
      <formula>"Aceptable"</formula>
    </cfRule>
    <cfRule type="cellIs" dxfId="3898" priority="121" stopIfTrue="1" operator="equal">
      <formula>"No aceptable"</formula>
    </cfRule>
  </conditionalFormatting>
  <conditionalFormatting sqref="AD13">
    <cfRule type="containsText" dxfId="3897" priority="117" stopIfTrue="1" operator="containsText" text="No aceptable o aceptable con control específico">
      <formula>NOT(ISERROR(SEARCH("No aceptable o aceptable con control específico",AD13)))</formula>
    </cfRule>
    <cfRule type="containsText" dxfId="3896" priority="118" stopIfTrue="1" operator="containsText" text="No aceptable">
      <formula>NOT(ISERROR(SEARCH("No aceptable",AD13)))</formula>
    </cfRule>
    <cfRule type="containsText" dxfId="3895" priority="119" stopIfTrue="1" operator="containsText" text="No Aceptable o aceptable con control específico">
      <formula>NOT(ISERROR(SEARCH("No Aceptable o aceptable con control específico",AD13)))</formula>
    </cfRule>
  </conditionalFormatting>
  <conditionalFormatting sqref="AD13">
    <cfRule type="containsText" dxfId="3894" priority="115" stopIfTrue="1" operator="containsText" text="No aceptable">
      <formula>NOT(ISERROR(SEARCH("No aceptable",AD13)))</formula>
    </cfRule>
    <cfRule type="containsText" dxfId="3893" priority="116" stopIfTrue="1" operator="containsText" text="No Aceptable o aceptable con control específico">
      <formula>NOT(ISERROR(SEARCH("No Aceptable o aceptable con control específico",AD13)))</formula>
    </cfRule>
  </conditionalFormatting>
  <conditionalFormatting sqref="AB18:AD18">
    <cfRule type="cellIs" dxfId="3892" priority="112" stopIfTrue="1" operator="equal">
      <formula>"I"</formula>
    </cfRule>
    <cfRule type="cellIs" dxfId="3891" priority="113" stopIfTrue="1" operator="equal">
      <formula>"II"</formula>
    </cfRule>
    <cfRule type="cellIs" dxfId="3890" priority="114" stopIfTrue="1" operator="between">
      <formula>"III"</formula>
      <formula>"IV"</formula>
    </cfRule>
  </conditionalFormatting>
  <conditionalFormatting sqref="AD18">
    <cfRule type="cellIs" dxfId="3889" priority="110" stopIfTrue="1" operator="equal">
      <formula>"Aceptable"</formula>
    </cfRule>
    <cfRule type="cellIs" dxfId="3888" priority="111" stopIfTrue="1" operator="equal">
      <formula>"No aceptable"</formula>
    </cfRule>
  </conditionalFormatting>
  <conditionalFormatting sqref="AD18">
    <cfRule type="containsText" dxfId="3887" priority="107" stopIfTrue="1" operator="containsText" text="No aceptable o aceptable con control específico">
      <formula>NOT(ISERROR(SEARCH("No aceptable o aceptable con control específico",AD18)))</formula>
    </cfRule>
    <cfRule type="containsText" dxfId="3886" priority="108" stopIfTrue="1" operator="containsText" text="No aceptable">
      <formula>NOT(ISERROR(SEARCH("No aceptable",AD18)))</formula>
    </cfRule>
    <cfRule type="containsText" dxfId="3885" priority="109" stopIfTrue="1" operator="containsText" text="No Aceptable o aceptable con control específico">
      <formula>NOT(ISERROR(SEARCH("No Aceptable o aceptable con control específico",AD18)))</formula>
    </cfRule>
  </conditionalFormatting>
  <conditionalFormatting sqref="AB14:AE14">
    <cfRule type="cellIs" dxfId="3884" priority="104" stopIfTrue="1" operator="equal">
      <formula>"I"</formula>
    </cfRule>
    <cfRule type="cellIs" dxfId="3883" priority="105" stopIfTrue="1" operator="equal">
      <formula>"II"</formula>
    </cfRule>
    <cfRule type="cellIs" dxfId="3882" priority="106" stopIfTrue="1" operator="between">
      <formula>"III"</formula>
      <formula>"IV"</formula>
    </cfRule>
  </conditionalFormatting>
  <conditionalFormatting sqref="AD14:AE14">
    <cfRule type="cellIs" dxfId="3881" priority="102" stopIfTrue="1" operator="equal">
      <formula>"Aceptable"</formula>
    </cfRule>
    <cfRule type="cellIs" dxfId="3880" priority="103" stopIfTrue="1" operator="equal">
      <formula>"No aceptable"</formula>
    </cfRule>
  </conditionalFormatting>
  <conditionalFormatting sqref="AD14">
    <cfRule type="containsText" dxfId="3879" priority="99" stopIfTrue="1" operator="containsText" text="No aceptable o aceptable con control específico">
      <formula>NOT(ISERROR(SEARCH("No aceptable o aceptable con control específico",AD14)))</formula>
    </cfRule>
    <cfRule type="containsText" dxfId="3878" priority="100" stopIfTrue="1" operator="containsText" text="No aceptable">
      <formula>NOT(ISERROR(SEARCH("No aceptable",AD14)))</formula>
    </cfRule>
    <cfRule type="containsText" dxfId="3877" priority="101" stopIfTrue="1" operator="containsText" text="No Aceptable o aceptable con control específico">
      <formula>NOT(ISERROR(SEARCH("No Aceptable o aceptable con control específico",AD14)))</formula>
    </cfRule>
  </conditionalFormatting>
  <conditionalFormatting sqref="AD14">
    <cfRule type="containsText" dxfId="3876" priority="97" stopIfTrue="1" operator="containsText" text="No aceptable">
      <formula>NOT(ISERROR(SEARCH("No aceptable",AD14)))</formula>
    </cfRule>
    <cfRule type="containsText" dxfId="3875" priority="98" stopIfTrue="1" operator="containsText" text="No Aceptable o aceptable con control específico">
      <formula>NOT(ISERROR(SEARCH("No Aceptable o aceptable con control específico",AD14)))</formula>
    </cfRule>
  </conditionalFormatting>
  <conditionalFormatting sqref="AE11:AE12">
    <cfRule type="cellIs" dxfId="3874" priority="94" stopIfTrue="1" operator="equal">
      <formula>"I"</formula>
    </cfRule>
    <cfRule type="cellIs" dxfId="3873" priority="95" stopIfTrue="1" operator="equal">
      <formula>"II"</formula>
    </cfRule>
    <cfRule type="cellIs" dxfId="3872" priority="96" stopIfTrue="1" operator="between">
      <formula>"III"</formula>
      <formula>"IV"</formula>
    </cfRule>
  </conditionalFormatting>
  <conditionalFormatting sqref="AE11:AE12">
    <cfRule type="cellIs" dxfId="3871" priority="92" stopIfTrue="1" operator="equal">
      <formula>"Aceptable"</formula>
    </cfRule>
    <cfRule type="cellIs" dxfId="3870" priority="93" stopIfTrue="1" operator="equal">
      <formula>"No aceptable"</formula>
    </cfRule>
  </conditionalFormatting>
  <conditionalFormatting sqref="AE24 AE26">
    <cfRule type="cellIs" dxfId="3869" priority="89" stopIfTrue="1" operator="equal">
      <formula>"I"</formula>
    </cfRule>
    <cfRule type="cellIs" dxfId="3868" priority="90" stopIfTrue="1" operator="equal">
      <formula>"II"</formula>
    </cfRule>
    <cfRule type="cellIs" dxfId="3867" priority="91" stopIfTrue="1" operator="between">
      <formula>"III"</formula>
      <formula>"IV"</formula>
    </cfRule>
  </conditionalFormatting>
  <conditionalFormatting sqref="AE24 AE26">
    <cfRule type="cellIs" dxfId="3866" priority="87" stopIfTrue="1" operator="equal">
      <formula>"Aceptable"</formula>
    </cfRule>
    <cfRule type="cellIs" dxfId="3865" priority="88" stopIfTrue="1" operator="equal">
      <formula>"No aceptable"</formula>
    </cfRule>
  </conditionalFormatting>
  <conditionalFormatting sqref="AE23">
    <cfRule type="cellIs" dxfId="3864" priority="85" stopIfTrue="1" operator="equal">
      <formula>"Aceptable"</formula>
    </cfRule>
    <cfRule type="cellIs" dxfId="3863" priority="86" stopIfTrue="1" operator="equal">
      <formula>"No aceptable"</formula>
    </cfRule>
  </conditionalFormatting>
  <conditionalFormatting sqref="AE22">
    <cfRule type="cellIs" dxfId="3862" priority="82" stopIfTrue="1" operator="equal">
      <formula>"I"</formula>
    </cfRule>
    <cfRule type="cellIs" dxfId="3861" priority="83" stopIfTrue="1" operator="equal">
      <formula>"II"</formula>
    </cfRule>
    <cfRule type="cellIs" dxfId="3860" priority="84" stopIfTrue="1" operator="between">
      <formula>"III"</formula>
      <formula>"IV"</formula>
    </cfRule>
  </conditionalFormatting>
  <conditionalFormatting sqref="AE22">
    <cfRule type="cellIs" dxfId="3859" priority="80" stopIfTrue="1" operator="equal">
      <formula>"Aceptable"</formula>
    </cfRule>
    <cfRule type="cellIs" dxfId="3858" priority="81" stopIfTrue="1" operator="equal">
      <formula>"No aceptable"</formula>
    </cfRule>
  </conditionalFormatting>
  <conditionalFormatting sqref="AE20">
    <cfRule type="cellIs" dxfId="3857" priority="67" stopIfTrue="1" operator="equal">
      <formula>"I"</formula>
    </cfRule>
    <cfRule type="cellIs" dxfId="3856" priority="68" stopIfTrue="1" operator="equal">
      <formula>"II"</formula>
    </cfRule>
    <cfRule type="cellIs" dxfId="3855" priority="69" stopIfTrue="1" operator="between">
      <formula>"III"</formula>
      <formula>"IV"</formula>
    </cfRule>
  </conditionalFormatting>
  <conditionalFormatting sqref="AE20">
    <cfRule type="cellIs" dxfId="3854" priority="65" stopIfTrue="1" operator="equal">
      <formula>"Aceptable"</formula>
    </cfRule>
    <cfRule type="cellIs" dxfId="3853" priority="66" stopIfTrue="1" operator="equal">
      <formula>"No aceptable"</formula>
    </cfRule>
  </conditionalFormatting>
  <conditionalFormatting sqref="AE21">
    <cfRule type="cellIs" dxfId="3852" priority="62" stopIfTrue="1" operator="equal">
      <formula>"I"</formula>
    </cfRule>
    <cfRule type="cellIs" dxfId="3851" priority="63" stopIfTrue="1" operator="equal">
      <formula>"II"</formula>
    </cfRule>
    <cfRule type="cellIs" dxfId="3850" priority="64" stopIfTrue="1" operator="between">
      <formula>"III"</formula>
      <formula>"IV"</formula>
    </cfRule>
  </conditionalFormatting>
  <conditionalFormatting sqref="AE21">
    <cfRule type="cellIs" dxfId="3849" priority="60" stopIfTrue="1" operator="equal">
      <formula>"Aceptable"</formula>
    </cfRule>
    <cfRule type="cellIs" dxfId="3848" priority="61" stopIfTrue="1" operator="equal">
      <formula>"No aceptable"</formula>
    </cfRule>
  </conditionalFormatting>
  <conditionalFormatting sqref="AD20:AD21">
    <cfRule type="containsText" dxfId="3847" priority="44" stopIfTrue="1" operator="containsText" text="No aceptable o aceptable con control específico">
      <formula>NOT(ISERROR(SEARCH("No aceptable o aceptable con control específico",AD20)))</formula>
    </cfRule>
    <cfRule type="containsText" dxfId="3846" priority="45" stopIfTrue="1" operator="containsText" text="No aceptable">
      <formula>NOT(ISERROR(SEARCH("No aceptable",AD20)))</formula>
    </cfRule>
    <cfRule type="containsText" dxfId="3845" priority="46" stopIfTrue="1" operator="containsText" text="No Aceptable o aceptable con control específico">
      <formula>NOT(ISERROR(SEARCH("No Aceptable o aceptable con control específico",AD20)))</formula>
    </cfRule>
  </conditionalFormatting>
  <conditionalFormatting sqref="AB19:AD19">
    <cfRule type="cellIs" dxfId="3844" priority="57" stopIfTrue="1" operator="equal">
      <formula>"I"</formula>
    </cfRule>
    <cfRule type="cellIs" dxfId="3843" priority="58" stopIfTrue="1" operator="equal">
      <formula>"II"</formula>
    </cfRule>
    <cfRule type="cellIs" dxfId="3842" priority="59" stopIfTrue="1" operator="between">
      <formula>"III"</formula>
      <formula>"IV"</formula>
    </cfRule>
  </conditionalFormatting>
  <conditionalFormatting sqref="AD19">
    <cfRule type="cellIs" dxfId="3841" priority="55" stopIfTrue="1" operator="equal">
      <formula>"Aceptable"</formula>
    </cfRule>
    <cfRule type="cellIs" dxfId="3840" priority="56" stopIfTrue="1" operator="equal">
      <formula>"No aceptable"</formula>
    </cfRule>
  </conditionalFormatting>
  <conditionalFormatting sqref="AD19">
    <cfRule type="containsText" dxfId="3839" priority="52" stopIfTrue="1" operator="containsText" text="No aceptable o aceptable con control específico">
      <formula>NOT(ISERROR(SEARCH("No aceptable o aceptable con control específico",AD19)))</formula>
    </cfRule>
    <cfRule type="containsText" dxfId="3838" priority="53" stopIfTrue="1" operator="containsText" text="No aceptable">
      <formula>NOT(ISERROR(SEARCH("No aceptable",AD19)))</formula>
    </cfRule>
    <cfRule type="containsText" dxfId="3837" priority="54" stopIfTrue="1" operator="containsText" text="No Aceptable o aceptable con control específico">
      <formula>NOT(ISERROR(SEARCH("No Aceptable o aceptable con control específico",AD19)))</formula>
    </cfRule>
  </conditionalFormatting>
  <conditionalFormatting sqref="AB20:AD21">
    <cfRule type="cellIs" dxfId="3836" priority="49" stopIfTrue="1" operator="equal">
      <formula>"I"</formula>
    </cfRule>
    <cfRule type="cellIs" dxfId="3835" priority="50" stopIfTrue="1" operator="equal">
      <formula>"II"</formula>
    </cfRule>
    <cfRule type="cellIs" dxfId="3834" priority="51" stopIfTrue="1" operator="between">
      <formula>"III"</formula>
      <formula>"IV"</formula>
    </cfRule>
  </conditionalFormatting>
  <conditionalFormatting sqref="AD20:AD21">
    <cfRule type="cellIs" dxfId="3833" priority="47" stopIfTrue="1" operator="equal">
      <formula>"Aceptable"</formula>
    </cfRule>
    <cfRule type="cellIs" dxfId="3832" priority="48" stopIfTrue="1" operator="equal">
      <formula>"No aceptable"</formula>
    </cfRule>
  </conditionalFormatting>
  <conditionalFormatting sqref="AB17:AC17">
    <cfRule type="cellIs" dxfId="3831" priority="41" stopIfTrue="1" operator="equal">
      <formula>"I"</formula>
    </cfRule>
    <cfRule type="cellIs" dxfId="3830" priority="42" stopIfTrue="1" operator="equal">
      <formula>"II"</formula>
    </cfRule>
    <cfRule type="cellIs" dxfId="3829" priority="43" stopIfTrue="1" operator="between">
      <formula>"III"</formula>
      <formula>"IV"</formula>
    </cfRule>
  </conditionalFormatting>
  <conditionalFormatting sqref="AD17">
    <cfRule type="cellIs" dxfId="3828" priority="38" stopIfTrue="1" operator="equal">
      <formula>"I"</formula>
    </cfRule>
    <cfRule type="cellIs" dxfId="3827" priority="39" stopIfTrue="1" operator="equal">
      <formula>"II"</formula>
    </cfRule>
    <cfRule type="cellIs" dxfId="3826" priority="40" stopIfTrue="1" operator="between">
      <formula>"III"</formula>
      <formula>"IV"</formula>
    </cfRule>
  </conditionalFormatting>
  <conditionalFormatting sqref="AD17">
    <cfRule type="cellIs" dxfId="3825" priority="36" stopIfTrue="1" operator="equal">
      <formula>"Aceptable"</formula>
    </cfRule>
    <cfRule type="cellIs" dxfId="3824" priority="37" stopIfTrue="1" operator="equal">
      <formula>"No aceptable"</formula>
    </cfRule>
  </conditionalFormatting>
  <conditionalFormatting sqref="AD17">
    <cfRule type="containsText" dxfId="3823" priority="33" stopIfTrue="1" operator="containsText" text="No aceptable o aceptable con control específico">
      <formula>NOT(ISERROR(SEARCH("No aceptable o aceptable con control específico",AD17)))</formula>
    </cfRule>
    <cfRule type="containsText" dxfId="3822" priority="34" stopIfTrue="1" operator="containsText" text="No aceptable">
      <formula>NOT(ISERROR(SEARCH("No aceptable",AD17)))</formula>
    </cfRule>
    <cfRule type="containsText" dxfId="3821" priority="35" stopIfTrue="1" operator="containsText" text="No Aceptable o aceptable con control específico">
      <formula>NOT(ISERROR(SEARCH("No Aceptable o aceptable con control específico",AD17)))</formula>
    </cfRule>
  </conditionalFormatting>
  <conditionalFormatting sqref="AD17">
    <cfRule type="containsText" dxfId="3820" priority="31" stopIfTrue="1" operator="containsText" text="No aceptable">
      <formula>NOT(ISERROR(SEARCH("No aceptable",AD17)))</formula>
    </cfRule>
    <cfRule type="containsText" dxfId="3819" priority="32" stopIfTrue="1" operator="containsText" text="No Aceptable o aceptable con control específico">
      <formula>NOT(ISERROR(SEARCH("No Aceptable o aceptable con control específico",AD17)))</formula>
    </cfRule>
  </conditionalFormatting>
  <conditionalFormatting sqref="AE25">
    <cfRule type="cellIs" dxfId="3818" priority="18" stopIfTrue="1" operator="equal">
      <formula>"I"</formula>
    </cfRule>
    <cfRule type="cellIs" dxfId="3817" priority="19" stopIfTrue="1" operator="equal">
      <formula>"II"</formula>
    </cfRule>
    <cfRule type="cellIs" dxfId="3816" priority="20" stopIfTrue="1" operator="between">
      <formula>"III"</formula>
      <formula>"IV"</formula>
    </cfRule>
  </conditionalFormatting>
  <conditionalFormatting sqref="AE25">
    <cfRule type="cellIs" dxfId="3815" priority="16" stopIfTrue="1" operator="equal">
      <formula>"Aceptable"</formula>
    </cfRule>
    <cfRule type="cellIs" dxfId="3814" priority="17" stopIfTrue="1" operator="equal">
      <formula>"No aceptable"</formula>
    </cfRule>
  </conditionalFormatting>
  <conditionalFormatting sqref="AE19">
    <cfRule type="cellIs" dxfId="3813" priority="23" stopIfTrue="1" operator="equal">
      <formula>"I"</formula>
    </cfRule>
    <cfRule type="cellIs" dxfId="3812" priority="24" stopIfTrue="1" operator="equal">
      <formula>"II"</formula>
    </cfRule>
    <cfRule type="cellIs" dxfId="3811" priority="25" stopIfTrue="1" operator="between">
      <formula>"III"</formula>
      <formula>"IV"</formula>
    </cfRule>
  </conditionalFormatting>
  <conditionalFormatting sqref="AE19">
    <cfRule type="cellIs" dxfId="3810" priority="21" stopIfTrue="1" operator="equal">
      <formula>"Aceptable"</formula>
    </cfRule>
    <cfRule type="cellIs" dxfId="3809" priority="22" stopIfTrue="1" operator="equal">
      <formula>"No aceptable"</formula>
    </cfRule>
  </conditionalFormatting>
  <conditionalFormatting sqref="AE27">
    <cfRule type="cellIs" dxfId="3808" priority="13" stopIfTrue="1" operator="equal">
      <formula>"I"</formula>
    </cfRule>
    <cfRule type="cellIs" dxfId="3807" priority="14" stopIfTrue="1" operator="equal">
      <formula>"II"</formula>
    </cfRule>
    <cfRule type="cellIs" dxfId="3806" priority="15" stopIfTrue="1" operator="between">
      <formula>"III"</formula>
      <formula>"IV"</formula>
    </cfRule>
  </conditionalFormatting>
  <conditionalFormatting sqref="AE27">
    <cfRule type="cellIs" dxfId="3805" priority="11" stopIfTrue="1" operator="equal">
      <formula>"Aceptable"</formula>
    </cfRule>
    <cfRule type="cellIs" dxfId="3804" priority="12" stopIfTrue="1" operator="equal">
      <formula>"No aceptable"</formula>
    </cfRule>
  </conditionalFormatting>
  <conditionalFormatting sqref="AB15:AE16">
    <cfRule type="cellIs" dxfId="3803" priority="8" stopIfTrue="1" operator="equal">
      <formula>"I"</formula>
    </cfRule>
    <cfRule type="cellIs" dxfId="3802" priority="9" stopIfTrue="1" operator="equal">
      <formula>"II"</formula>
    </cfRule>
    <cfRule type="cellIs" dxfId="3801" priority="10" stopIfTrue="1" operator="between">
      <formula>"III"</formula>
      <formula>"IV"</formula>
    </cfRule>
  </conditionalFormatting>
  <conditionalFormatting sqref="AD15:AE16">
    <cfRule type="cellIs" dxfId="3800" priority="6" stopIfTrue="1" operator="equal">
      <formula>"Aceptable"</formula>
    </cfRule>
    <cfRule type="cellIs" dxfId="3799" priority="7" stopIfTrue="1" operator="equal">
      <formula>"No aceptable"</formula>
    </cfRule>
  </conditionalFormatting>
  <conditionalFormatting sqref="AD15:AD16">
    <cfRule type="containsText" dxfId="3798" priority="3" stopIfTrue="1" operator="containsText" text="No aceptable o aceptable con control específico">
      <formula>NOT(ISERROR(SEARCH("No aceptable o aceptable con control específico",AD15)))</formula>
    </cfRule>
    <cfRule type="containsText" dxfId="3797" priority="4" stopIfTrue="1" operator="containsText" text="No aceptable">
      <formula>NOT(ISERROR(SEARCH("No aceptable",AD15)))</formula>
    </cfRule>
    <cfRule type="containsText" dxfId="3796" priority="5" stopIfTrue="1" operator="containsText" text="No Aceptable o aceptable con control específico">
      <formula>NOT(ISERROR(SEARCH("No Aceptable o aceptable con control específico",AD15)))</formula>
    </cfRule>
  </conditionalFormatting>
  <conditionalFormatting sqref="AD15:AD16">
    <cfRule type="containsText" dxfId="3795" priority="1" stopIfTrue="1" operator="containsText" text="No aceptable">
      <formula>NOT(ISERROR(SEARCH("No aceptable",AD15)))</formula>
    </cfRule>
    <cfRule type="containsText" dxfId="3794" priority="2" stopIfTrue="1" operator="containsText" text="No Aceptable o aceptable con control específico">
      <formula>NOT(ISERROR(SEARCH("No Aceptable o aceptable con control específico",AD15)))</formula>
    </cfRule>
  </conditionalFormatting>
  <dataValidations count="4">
    <dataValidation allowBlank="1" sqref="AA11:AA27" xr:uid="{00000000-0002-0000-0400-000000000000}"/>
    <dataValidation type="list" allowBlank="1" showInputMessage="1" showErrorMessage="1" prompt="10 = Muy Alto_x000a_6 = Alto_x000a_2 = Medio_x000a_0 = Bajo" sqref="U11:U27" xr:uid="{00000000-0002-0000-0400-000001000000}">
      <formula1>"10, 6, 2, 0, "</formula1>
    </dataValidation>
    <dataValidation type="list" allowBlank="1" showInputMessage="1" prompt="4 = Continua_x000a_3 = Frecuente_x000a_2 = Ocasional_x000a_1 = Esporádica" sqref="V11:V27" xr:uid="{00000000-0002-0000-04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7" xr:uid="{00000000-0002-0000-0400-000003000000}">
      <formula1>"100,60,25,10"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1:AM28"/>
  <sheetViews>
    <sheetView topLeftCell="T18" zoomScale="118" zoomScaleNormal="118" workbookViewId="0">
      <selection activeCell="AF19" sqref="AF19"/>
    </sheetView>
  </sheetViews>
  <sheetFormatPr baseColWidth="10" defaultRowHeight="160.5" customHeight="1" x14ac:dyDescent="0.3"/>
  <cols>
    <col min="1" max="1" width="1.85546875" style="3" customWidth="1"/>
    <col min="2" max="2" width="5.7109375" style="3" customWidth="1"/>
    <col min="3" max="3" width="7.5703125" style="3" customWidth="1"/>
    <col min="4" max="4" width="5.42578125" style="3" customWidth="1"/>
    <col min="5" max="5" width="5.5703125" style="4" customWidth="1"/>
    <col min="6" max="6" width="23.28515625" style="3" customWidth="1"/>
    <col min="7" max="7" width="8.28515625" style="3" customWidth="1"/>
    <col min="8" max="8" width="20.28515625" style="5" customWidth="1"/>
    <col min="9" max="9" width="20.28515625" style="3" customWidth="1"/>
    <col min="10" max="10" width="21.28515625" style="3" customWidth="1"/>
    <col min="11" max="11" width="22.140625" style="3" customWidth="1"/>
    <col min="12" max="15" width="5.140625" style="3" customWidth="1"/>
    <col min="16" max="16" width="22.7109375" style="3" customWidth="1"/>
    <col min="17" max="17" width="5.7109375" style="3" customWidth="1"/>
    <col min="18" max="20" width="20.5703125" style="3" customWidth="1"/>
    <col min="21" max="21" width="5" style="3" customWidth="1"/>
    <col min="22" max="22" width="5.42578125" style="3" customWidth="1"/>
    <col min="23" max="23" width="8.140625" style="3" customWidth="1"/>
    <col min="24" max="24" width="6.7109375" style="3" customWidth="1"/>
    <col min="25" max="25" width="11" style="3" customWidth="1"/>
    <col min="26" max="26" width="7.7109375" style="3" customWidth="1"/>
    <col min="27" max="27" width="8.140625" style="3" customWidth="1"/>
    <col min="28" max="28" width="7.28515625" style="3" customWidth="1"/>
    <col min="29" max="29" width="11.7109375" style="3" customWidth="1"/>
    <col min="30" max="30" width="12.7109375" style="3" customWidth="1"/>
    <col min="31" max="31" width="17" style="3" bestFit="1" customWidth="1"/>
    <col min="32" max="32" width="11.5703125" style="4" customWidth="1"/>
    <col min="33" max="33" width="10.140625" style="4" customWidth="1"/>
    <col min="34" max="34" width="15.85546875" style="4" customWidth="1"/>
    <col min="35" max="35" width="22.42578125" style="3" customWidth="1"/>
    <col min="36" max="36" width="13.28515625" style="5" customWidth="1"/>
    <col min="37" max="37" width="19.28515625" style="3" customWidth="1"/>
    <col min="38" max="16384" width="11.42578125" style="3"/>
  </cols>
  <sheetData>
    <row r="1" spans="2:39" ht="39"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2:39" ht="3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2:39" ht="25.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2:39" ht="46.5" customHeight="1" x14ac:dyDescent="0.3"/>
    <row r="5" spans="2:39" s="112" customFormat="1" ht="51.7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2:39" s="112" customFormat="1" ht="18.75" customHeight="1" x14ac:dyDescent="0.3">
      <c r="E6" s="113"/>
      <c r="H6" s="114"/>
      <c r="AF6" s="113"/>
      <c r="AG6" s="113"/>
      <c r="AH6" s="113"/>
      <c r="AJ6" s="114"/>
    </row>
    <row r="7" spans="2:39" s="110" customFormat="1" ht="29.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2:39"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2:39"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2:39"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2:39" ht="160.5" customHeight="1" x14ac:dyDescent="0.3">
      <c r="B11" s="264" t="s">
        <v>135</v>
      </c>
      <c r="C11" s="272" t="s">
        <v>308</v>
      </c>
      <c r="D11" s="275" t="s">
        <v>218</v>
      </c>
      <c r="E11" s="269" t="s">
        <v>219</v>
      </c>
      <c r="F11" s="269" t="s">
        <v>220</v>
      </c>
      <c r="G11" s="31" t="s">
        <v>42</v>
      </c>
      <c r="H11" s="240" t="s">
        <v>305</v>
      </c>
      <c r="I11" s="175" t="s">
        <v>46</v>
      </c>
      <c r="J11" s="176" t="s">
        <v>354</v>
      </c>
      <c r="K11" s="176" t="s">
        <v>355</v>
      </c>
      <c r="L11" s="177">
        <v>1</v>
      </c>
      <c r="M11" s="178">
        <v>0</v>
      </c>
      <c r="N11" s="177">
        <v>0</v>
      </c>
      <c r="O11" s="177">
        <f>SUM(L11:N11)</f>
        <v>1</v>
      </c>
      <c r="P11" s="176" t="s">
        <v>356</v>
      </c>
      <c r="Q11" s="179">
        <v>8</v>
      </c>
      <c r="R11" s="176" t="s">
        <v>603</v>
      </c>
      <c r="S11" s="176" t="s">
        <v>358</v>
      </c>
      <c r="T11" s="176" t="s">
        <v>357</v>
      </c>
      <c r="U11" s="180">
        <v>2</v>
      </c>
      <c r="V11" s="180">
        <v>4</v>
      </c>
      <c r="W11" s="180">
        <f>V11*U11</f>
        <v>8</v>
      </c>
      <c r="X11" s="181" t="str">
        <f>+IF(AND(U11*V11&gt;=24,U11*V11&lt;=40),"MA",IF(AND(U11*V11&gt;=10,U11*V11&lt;=20),"A",IF(AND(U11*V11&gt;=6,U11*V11&lt;=8),"M",IF(AND(U11*V11&gt;=0,U11*V11&lt;=4),"B",""))))</f>
        <v>M</v>
      </c>
      <c r="Y11" s="182"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 t="shared" ref="AB11:AB27" si="0">+IF(AND(U11*V11*Z11&gt;=600,U11*V11*Z11&lt;=4000),"I",IF(AND(U11*V11*Z11&gt;=150,U11*V11*Z11&lt;=500),"II",IF(AND(U11*V11*Z11&gt;=40,U11*V11*Z11&lt;=120),"III",IF(AND(U11*V11*Z11&gt;=0,U11*V11*Z11&lt;=20),"IV",""))))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2" t="s">
        <v>56</v>
      </c>
      <c r="AF11" s="179" t="s">
        <v>34</v>
      </c>
      <c r="AG11" s="179" t="s">
        <v>34</v>
      </c>
      <c r="AH11" s="179" t="s">
        <v>363</v>
      </c>
      <c r="AI11" s="175" t="s">
        <v>359</v>
      </c>
      <c r="AJ11" s="179" t="s">
        <v>34</v>
      </c>
      <c r="AK11" s="186" t="s">
        <v>35</v>
      </c>
      <c r="AL11" s="112"/>
      <c r="AM11" s="112"/>
    </row>
    <row r="12" spans="2:39" ht="160.5" customHeight="1" x14ac:dyDescent="0.3">
      <c r="B12" s="264"/>
      <c r="C12" s="273"/>
      <c r="D12" s="275"/>
      <c r="E12" s="270"/>
      <c r="F12" s="270"/>
      <c r="G12" s="31"/>
      <c r="H12" s="241"/>
      <c r="I12" s="175" t="s">
        <v>120</v>
      </c>
      <c r="J12" s="176" t="s">
        <v>360</v>
      </c>
      <c r="K12" s="187" t="s">
        <v>361</v>
      </c>
      <c r="L12" s="177">
        <v>1</v>
      </c>
      <c r="M12" s="178">
        <v>0</v>
      </c>
      <c r="N12" s="177">
        <v>0</v>
      </c>
      <c r="O12" s="177">
        <f>SUM(L12:N12)</f>
        <v>1</v>
      </c>
      <c r="P12" s="176" t="s">
        <v>356</v>
      </c>
      <c r="Q12" s="179">
        <v>8</v>
      </c>
      <c r="R12" s="187" t="s">
        <v>604</v>
      </c>
      <c r="S12" s="187" t="s">
        <v>358</v>
      </c>
      <c r="T12" s="187" t="s">
        <v>357</v>
      </c>
      <c r="U12" s="180">
        <v>2</v>
      </c>
      <c r="V12" s="180">
        <v>4</v>
      </c>
      <c r="W12" s="180">
        <f>V12*U12</f>
        <v>8</v>
      </c>
      <c r="X12" s="181" t="str">
        <f>+IF(AND(U12*V12&gt;=24,U12*V12&lt;=40),"MA",IF(AND(U12*V12&gt;=10,U12*V12&lt;=20),"A",IF(AND(U12*V12&gt;=6,U12*V12&lt;=8),"M",IF(AND(U12*V12&gt;=0,U12*V12&lt;=4),"B",""))))</f>
        <v>M</v>
      </c>
      <c r="Y12" s="182"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11</v>
      </c>
      <c r="AA12" s="180">
        <f>W12*Z12</f>
        <v>88</v>
      </c>
      <c r="AB12" s="183" t="str">
        <f t="shared" si="0"/>
        <v>III</v>
      </c>
      <c r="AC12" s="182"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+IF(AB12="I","No aceptable",IF(AB12="II","No aceptable o aceptable con control específico",IF(AB12="III","Aceptable",IF(AB12="IV","Aceptable",""))))</f>
        <v>Aceptable</v>
      </c>
      <c r="AE12" s="182" t="s">
        <v>121</v>
      </c>
      <c r="AF12" s="179" t="s">
        <v>34</v>
      </c>
      <c r="AG12" s="179" t="s">
        <v>34</v>
      </c>
      <c r="AH12" s="179" t="s">
        <v>364</v>
      </c>
      <c r="AI12" s="175" t="s">
        <v>359</v>
      </c>
      <c r="AJ12" s="179" t="s">
        <v>34</v>
      </c>
      <c r="AK12" s="186" t="s">
        <v>35</v>
      </c>
      <c r="AL12" s="112"/>
      <c r="AM12" s="112"/>
    </row>
    <row r="13" spans="2:39" ht="160.5" customHeight="1" thickBot="1" x14ac:dyDescent="0.35">
      <c r="B13" s="264"/>
      <c r="C13" s="273"/>
      <c r="D13" s="275"/>
      <c r="E13" s="270"/>
      <c r="F13" s="270"/>
      <c r="G13" s="31" t="s">
        <v>42</v>
      </c>
      <c r="H13" s="240" t="s">
        <v>44</v>
      </c>
      <c r="I13" s="175" t="s">
        <v>60</v>
      </c>
      <c r="J13" s="175" t="s">
        <v>340</v>
      </c>
      <c r="K13" s="175" t="s">
        <v>327</v>
      </c>
      <c r="L13" s="177">
        <v>1</v>
      </c>
      <c r="M13" s="178">
        <v>0</v>
      </c>
      <c r="N13" s="177">
        <v>0</v>
      </c>
      <c r="O13" s="177">
        <f t="shared" ref="O13:O27" si="1">SUM(L13:N13)</f>
        <v>1</v>
      </c>
      <c r="P13" s="175" t="s">
        <v>337</v>
      </c>
      <c r="Q13" s="179">
        <v>8</v>
      </c>
      <c r="R13" s="175" t="s">
        <v>331</v>
      </c>
      <c r="S13" s="175" t="s">
        <v>329</v>
      </c>
      <c r="T13" s="175" t="s">
        <v>443</v>
      </c>
      <c r="U13" s="180">
        <v>2</v>
      </c>
      <c r="V13" s="180">
        <v>2</v>
      </c>
      <c r="W13" s="180">
        <f t="shared" ref="W13:W21" si="2">V13*U13</f>
        <v>4</v>
      </c>
      <c r="X13" s="181" t="str">
        <f t="shared" ref="X13:X21" si="3">+IF(AND(U13*V13&gt;=24,U13*V13&lt;=40),"MA",IF(AND(U13*V13&gt;=10,U13*V13&lt;=20),"A",IF(AND(U13*V13&gt;=6,U13*V13&lt;=8),"M",IF(AND(U13*V13&gt;=0,U13*V13&lt;=4),"B",""))))</f>
        <v>B</v>
      </c>
      <c r="Y13" s="182" t="str">
        <f t="shared" ref="Y13:Y21"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180">
        <v>25</v>
      </c>
      <c r="AA13" s="180">
        <f t="shared" ref="AA13:AA21" si="5">W13*Z13</f>
        <v>100</v>
      </c>
      <c r="AB13" s="183" t="str">
        <f t="shared" si="0"/>
        <v>III</v>
      </c>
      <c r="AC13" s="182" t="str">
        <f t="shared" ref="AC13:AC21"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 t="shared" ref="AD13:AD21" si="7">+IF(AB13="I","No aceptable",IF(AB13="II","No aceptable o aceptable con control específico",IF(AB13="III","Aceptable",IF(AB13="IV","Aceptable",""))))</f>
        <v>Aceptable</v>
      </c>
      <c r="AE13" s="175" t="s">
        <v>351</v>
      </c>
      <c r="AF13" s="175" t="s">
        <v>34</v>
      </c>
      <c r="AG13" s="175" t="s">
        <v>34</v>
      </c>
      <c r="AH13" s="175" t="s">
        <v>34</v>
      </c>
      <c r="AI13" s="175" t="s">
        <v>338</v>
      </c>
      <c r="AJ13" s="175" t="s">
        <v>34</v>
      </c>
      <c r="AK13" s="186" t="s">
        <v>271</v>
      </c>
      <c r="AL13" s="112"/>
      <c r="AM13" s="112"/>
    </row>
    <row r="14" spans="2:39" ht="160.5" customHeight="1" thickBot="1" x14ac:dyDescent="0.35">
      <c r="B14" s="264"/>
      <c r="C14" s="273"/>
      <c r="D14" s="275"/>
      <c r="E14" s="270"/>
      <c r="F14" s="270"/>
      <c r="G14" s="31"/>
      <c r="H14" s="244"/>
      <c r="I14" s="175" t="s">
        <v>333</v>
      </c>
      <c r="J14" s="175" t="s">
        <v>334</v>
      </c>
      <c r="K14" s="175" t="s">
        <v>335</v>
      </c>
      <c r="L14" s="177">
        <v>1</v>
      </c>
      <c r="M14" s="178">
        <v>0</v>
      </c>
      <c r="N14" s="177">
        <v>0</v>
      </c>
      <c r="O14" s="177">
        <f t="shared" ref="O14:O16" si="8">SUM(L14:N14)</f>
        <v>1</v>
      </c>
      <c r="P14" s="175" t="s">
        <v>336</v>
      </c>
      <c r="Q14" s="179">
        <v>8</v>
      </c>
      <c r="R14" s="175" t="s">
        <v>339</v>
      </c>
      <c r="S14" s="175" t="s">
        <v>643</v>
      </c>
      <c r="T14" s="175" t="s">
        <v>444</v>
      </c>
      <c r="U14" s="180">
        <v>2</v>
      </c>
      <c r="V14" s="180">
        <v>2</v>
      </c>
      <c r="W14" s="180">
        <f t="shared" si="2"/>
        <v>4</v>
      </c>
      <c r="X14" s="181" t="str">
        <f t="shared" si="3"/>
        <v>B</v>
      </c>
      <c r="Y14" s="182" t="str">
        <f t="shared" si="4"/>
        <v>Situación mejorable con exposición ocasional o esporádica, o situación sin anomalía destacable con cualquier nivel de exposición. No es esperable que se materialice el riesgo, aunque puede ser concebible.</v>
      </c>
      <c r="Z14" s="180">
        <v>25</v>
      </c>
      <c r="AA14" s="180">
        <f t="shared" si="5"/>
        <v>100</v>
      </c>
      <c r="AB14" s="183" t="str">
        <f t="shared" si="0"/>
        <v>III</v>
      </c>
      <c r="AC14" s="182" t="str">
        <f t="shared" si="6"/>
        <v>Mejorar si es posible. Sería conveniente justificar la intervención y su rentabilidad.</v>
      </c>
      <c r="AD14" s="184" t="str">
        <f t="shared" si="7"/>
        <v>Aceptable</v>
      </c>
      <c r="AE14" s="190" t="s">
        <v>342</v>
      </c>
      <c r="AF14" s="175" t="s">
        <v>34</v>
      </c>
      <c r="AG14" s="175" t="s">
        <v>34</v>
      </c>
      <c r="AH14" s="175" t="s">
        <v>34</v>
      </c>
      <c r="AI14" s="175" t="s">
        <v>341</v>
      </c>
      <c r="AJ14" s="175" t="s">
        <v>34</v>
      </c>
      <c r="AK14" s="186" t="s">
        <v>271</v>
      </c>
      <c r="AL14" s="112"/>
      <c r="AM14" s="112"/>
    </row>
    <row r="15" spans="2:39" s="112" customFormat="1" ht="139.5" customHeight="1" thickBot="1" x14ac:dyDescent="0.35">
      <c r="B15" s="264"/>
      <c r="C15" s="273"/>
      <c r="D15" s="275"/>
      <c r="E15" s="270"/>
      <c r="F15" s="270"/>
      <c r="G15" s="124"/>
      <c r="H15" s="244"/>
      <c r="I15" s="175" t="s">
        <v>625</v>
      </c>
      <c r="J15" s="175" t="s">
        <v>626</v>
      </c>
      <c r="K15" s="175" t="s">
        <v>631</v>
      </c>
      <c r="L15" s="193">
        <v>1</v>
      </c>
      <c r="M15" s="192">
        <v>0</v>
      </c>
      <c r="N15" s="193">
        <v>0</v>
      </c>
      <c r="O15" s="193">
        <f t="shared" si="8"/>
        <v>1</v>
      </c>
      <c r="P15" s="175" t="s">
        <v>632</v>
      </c>
      <c r="Q15" s="179">
        <v>8</v>
      </c>
      <c r="R15" s="175" t="s">
        <v>331</v>
      </c>
      <c r="S15" s="175" t="s">
        <v>634</v>
      </c>
      <c r="T15" s="175" t="s">
        <v>636</v>
      </c>
      <c r="U15" s="180">
        <v>2</v>
      </c>
      <c r="V15" s="180">
        <v>3</v>
      </c>
      <c r="W15" s="180">
        <f t="shared" si="2"/>
        <v>6</v>
      </c>
      <c r="X15" s="181" t="str">
        <f t="shared" si="3"/>
        <v>M</v>
      </c>
      <c r="Y15" s="182" t="str">
        <f t="shared" si="4"/>
        <v>Situación deficiente con exposición esporádica, o bien situación mejorable con exposición continuada o frecuente. Es posible que suceda el daño alguna vez.</v>
      </c>
      <c r="Z15" s="180">
        <v>10</v>
      </c>
      <c r="AA15" s="180">
        <f t="shared" si="5"/>
        <v>60</v>
      </c>
      <c r="AB15" s="183" t="str">
        <f t="shared" si="0"/>
        <v>III</v>
      </c>
      <c r="AC15" s="182" t="str">
        <f t="shared" si="6"/>
        <v>Mejorar si es posible. Sería conveniente justificar la intervención y su rentabilidad.</v>
      </c>
      <c r="AD15" s="184" t="str">
        <f t="shared" si="7"/>
        <v>Aceptable</v>
      </c>
      <c r="AE15" s="190" t="s">
        <v>342</v>
      </c>
      <c r="AF15" s="175" t="s">
        <v>34</v>
      </c>
      <c r="AG15" s="175" t="s">
        <v>34</v>
      </c>
      <c r="AH15" s="175" t="s">
        <v>34</v>
      </c>
      <c r="AI15" s="175" t="s">
        <v>338</v>
      </c>
      <c r="AJ15" s="175" t="s">
        <v>34</v>
      </c>
      <c r="AK15" s="186" t="s">
        <v>35</v>
      </c>
    </row>
    <row r="16" spans="2:39" s="112" customFormat="1" ht="132" customHeight="1" x14ac:dyDescent="0.3">
      <c r="B16" s="264"/>
      <c r="C16" s="273"/>
      <c r="D16" s="275"/>
      <c r="E16" s="270"/>
      <c r="F16" s="270"/>
      <c r="G16" s="124"/>
      <c r="H16" s="244"/>
      <c r="I16" s="175" t="s">
        <v>627</v>
      </c>
      <c r="J16" s="175" t="s">
        <v>628</v>
      </c>
      <c r="K16" s="175" t="s">
        <v>629</v>
      </c>
      <c r="L16" s="193">
        <v>1</v>
      </c>
      <c r="M16" s="192">
        <v>0</v>
      </c>
      <c r="N16" s="193">
        <v>0</v>
      </c>
      <c r="O16" s="193">
        <f t="shared" si="8"/>
        <v>1</v>
      </c>
      <c r="P16" s="175" t="s">
        <v>630</v>
      </c>
      <c r="Q16" s="179">
        <v>8</v>
      </c>
      <c r="R16" s="175" t="s">
        <v>331</v>
      </c>
      <c r="S16" s="175" t="s">
        <v>633</v>
      </c>
      <c r="T16" s="175" t="s">
        <v>635</v>
      </c>
      <c r="U16" s="180">
        <v>2</v>
      </c>
      <c r="V16" s="180">
        <v>3</v>
      </c>
      <c r="W16" s="180">
        <f t="shared" si="2"/>
        <v>6</v>
      </c>
      <c r="X16" s="181" t="str">
        <f t="shared" si="3"/>
        <v>M</v>
      </c>
      <c r="Y16" s="182" t="str">
        <f t="shared" si="4"/>
        <v>Situación deficiente con exposición esporádica, o bien situación mejorable con exposición continuada o frecuente. Es posible que suceda el daño alguna vez.</v>
      </c>
      <c r="Z16" s="180">
        <v>10</v>
      </c>
      <c r="AA16" s="180">
        <f t="shared" si="5"/>
        <v>60</v>
      </c>
      <c r="AB16" s="183" t="str">
        <f t="shared" si="0"/>
        <v>III</v>
      </c>
      <c r="AC16" s="182" t="str">
        <f t="shared" si="6"/>
        <v>Mejorar si es posible. Sería conveniente justificar la intervención y su rentabilidad.</v>
      </c>
      <c r="AD16" s="184" t="str">
        <f t="shared" si="7"/>
        <v>Aceptable</v>
      </c>
      <c r="AE16" s="190" t="s">
        <v>342</v>
      </c>
      <c r="AF16" s="175" t="s">
        <v>34</v>
      </c>
      <c r="AG16" s="175" t="s">
        <v>34</v>
      </c>
      <c r="AH16" s="175" t="s">
        <v>34</v>
      </c>
      <c r="AI16" s="175" t="s">
        <v>338</v>
      </c>
      <c r="AJ16" s="175" t="s">
        <v>34</v>
      </c>
      <c r="AK16" s="186" t="s">
        <v>618</v>
      </c>
    </row>
    <row r="17" spans="2:39" s="112" customFormat="1" ht="127.5" customHeight="1" x14ac:dyDescent="0.3">
      <c r="B17" s="264"/>
      <c r="C17" s="273"/>
      <c r="D17" s="275"/>
      <c r="E17" s="270"/>
      <c r="F17" s="270"/>
      <c r="G17" s="124"/>
      <c r="H17" s="244"/>
      <c r="I17" s="175" t="s">
        <v>612</v>
      </c>
      <c r="J17" s="175" t="s">
        <v>613</v>
      </c>
      <c r="K17" s="175" t="s">
        <v>614</v>
      </c>
      <c r="L17" s="177">
        <v>1</v>
      </c>
      <c r="M17" s="178">
        <v>0</v>
      </c>
      <c r="N17" s="177">
        <v>0</v>
      </c>
      <c r="O17" s="177">
        <f t="shared" ref="O17" si="9">SUM(L17:N17)</f>
        <v>1</v>
      </c>
      <c r="P17" s="175" t="s">
        <v>615</v>
      </c>
      <c r="Q17" s="179">
        <v>8</v>
      </c>
      <c r="R17" s="175" t="s">
        <v>331</v>
      </c>
      <c r="S17" s="175" t="s">
        <v>616</v>
      </c>
      <c r="T17" s="175" t="s">
        <v>617</v>
      </c>
      <c r="U17" s="180">
        <v>2</v>
      </c>
      <c r="V17" s="180">
        <v>1</v>
      </c>
      <c r="W17" s="180">
        <f t="shared" si="2"/>
        <v>2</v>
      </c>
      <c r="X17" s="181" t="str">
        <f t="shared" si="3"/>
        <v>B</v>
      </c>
      <c r="Y17" s="182" t="str">
        <f t="shared" si="4"/>
        <v>Situación mejorable con exposición ocasional o esporádica, o situación sin anomalía destacable con cualquier nivel de exposición. No es esperable que se materialice el riesgo, aunque puede ser concebible.</v>
      </c>
      <c r="Z17" s="180">
        <v>10</v>
      </c>
      <c r="AA17" s="180">
        <f t="shared" si="5"/>
        <v>20</v>
      </c>
      <c r="AB17" s="183" t="str">
        <f t="shared" si="0"/>
        <v>IV</v>
      </c>
      <c r="AC17" s="182" t="str">
        <f t="shared" si="6"/>
        <v>Mantener las medidas de control existentes, pero se deberían considerar soluciones o mejoras y se deben hacer comprobaciones periódicas para asegurar que el riesgo aún es tolerable.</v>
      </c>
      <c r="AD17" s="184" t="str">
        <f t="shared" si="7"/>
        <v>Aceptable</v>
      </c>
      <c r="AE17" s="175" t="s">
        <v>351</v>
      </c>
      <c r="AF17" s="175" t="s">
        <v>34</v>
      </c>
      <c r="AG17" s="175" t="s">
        <v>34</v>
      </c>
      <c r="AH17" s="175" t="s">
        <v>34</v>
      </c>
      <c r="AI17" s="175" t="s">
        <v>338</v>
      </c>
      <c r="AJ17" s="175" t="s">
        <v>34</v>
      </c>
      <c r="AK17" s="186" t="s">
        <v>618</v>
      </c>
    </row>
    <row r="18" spans="2:39" ht="160.5" customHeight="1" x14ac:dyDescent="0.3">
      <c r="B18" s="264"/>
      <c r="C18" s="273"/>
      <c r="D18" s="275"/>
      <c r="E18" s="270"/>
      <c r="F18" s="270"/>
      <c r="G18" s="31" t="s">
        <v>42</v>
      </c>
      <c r="H18" s="244"/>
      <c r="I18" s="175" t="s">
        <v>62</v>
      </c>
      <c r="J18" s="175" t="s">
        <v>332</v>
      </c>
      <c r="K18" s="175" t="s">
        <v>327</v>
      </c>
      <c r="L18" s="200">
        <v>1</v>
      </c>
      <c r="M18" s="178">
        <v>0</v>
      </c>
      <c r="N18" s="177">
        <v>0</v>
      </c>
      <c r="O18" s="177">
        <f t="shared" si="1"/>
        <v>1</v>
      </c>
      <c r="P18" s="175" t="s">
        <v>337</v>
      </c>
      <c r="Q18" s="175">
        <v>8</v>
      </c>
      <c r="R18" s="175" t="s">
        <v>331</v>
      </c>
      <c r="S18" s="175" t="s">
        <v>329</v>
      </c>
      <c r="T18" s="175" t="s">
        <v>443</v>
      </c>
      <c r="U18" s="180">
        <v>2</v>
      </c>
      <c r="V18" s="180">
        <v>2</v>
      </c>
      <c r="W18" s="180">
        <f t="shared" si="2"/>
        <v>4</v>
      </c>
      <c r="X18" s="201" t="str">
        <f t="shared" si="3"/>
        <v>B</v>
      </c>
      <c r="Y18" s="182" t="str">
        <f t="shared" si="4"/>
        <v>Situación mejorable con exposición ocasional o esporádica, o situación sin anomalía destacable con cualquier nivel de exposición. No es esperable que se materialice el riesgo, aunque puede ser concebible.</v>
      </c>
      <c r="Z18" s="180">
        <v>25</v>
      </c>
      <c r="AA18" s="180">
        <f t="shared" si="5"/>
        <v>100</v>
      </c>
      <c r="AB18" s="183" t="str">
        <f t="shared" si="0"/>
        <v>III</v>
      </c>
      <c r="AC18" s="182" t="str">
        <f t="shared" si="6"/>
        <v>Mejorar si es posible. Sería conveniente justificar la intervención y su rentabilidad.</v>
      </c>
      <c r="AD18" s="184" t="str">
        <f t="shared" si="7"/>
        <v>Aceptable</v>
      </c>
      <c r="AE18" s="175" t="s">
        <v>351</v>
      </c>
      <c r="AF18" s="175" t="s">
        <v>34</v>
      </c>
      <c r="AG18" s="175" t="s">
        <v>34</v>
      </c>
      <c r="AH18" s="175" t="s">
        <v>34</v>
      </c>
      <c r="AI18" s="175" t="s">
        <v>338</v>
      </c>
      <c r="AJ18" s="175" t="s">
        <v>202</v>
      </c>
      <c r="AK18" s="188" t="s">
        <v>271</v>
      </c>
      <c r="AL18" s="112"/>
      <c r="AM18" s="112"/>
    </row>
    <row r="19" spans="2:39" ht="160.5" customHeight="1" x14ac:dyDescent="0.3">
      <c r="B19" s="264"/>
      <c r="C19" s="273"/>
      <c r="D19" s="275"/>
      <c r="E19" s="270"/>
      <c r="F19" s="270"/>
      <c r="G19" s="31" t="s">
        <v>42</v>
      </c>
      <c r="H19" s="187" t="s">
        <v>306</v>
      </c>
      <c r="I19" s="187" t="s">
        <v>522</v>
      </c>
      <c r="J19" s="187" t="s">
        <v>509</v>
      </c>
      <c r="K19" s="187" t="s">
        <v>510</v>
      </c>
      <c r="L19" s="191">
        <v>1</v>
      </c>
      <c r="M19" s="192">
        <v>0</v>
      </c>
      <c r="N19" s="193">
        <v>0</v>
      </c>
      <c r="O19" s="193">
        <v>1</v>
      </c>
      <c r="P19" s="187" t="s">
        <v>511</v>
      </c>
      <c r="Q19" s="175">
        <v>8</v>
      </c>
      <c r="R19" s="187" t="s">
        <v>512</v>
      </c>
      <c r="S19" s="187" t="s">
        <v>513</v>
      </c>
      <c r="T19" s="187" t="s">
        <v>514</v>
      </c>
      <c r="U19" s="180">
        <v>2</v>
      </c>
      <c r="V19" s="180">
        <v>3</v>
      </c>
      <c r="W19" s="180">
        <f t="shared" si="2"/>
        <v>6</v>
      </c>
      <c r="X19" s="181" t="str">
        <f t="shared" si="3"/>
        <v>M</v>
      </c>
      <c r="Y19" s="182" t="str">
        <f t="shared" si="4"/>
        <v>Situación deficiente con exposición esporádica, o bien situación mejorable con exposición continuada o frecuente. Es posible que suceda el daño alguna vez.</v>
      </c>
      <c r="Z19" s="180">
        <v>25</v>
      </c>
      <c r="AA19" s="180">
        <f t="shared" si="5"/>
        <v>150</v>
      </c>
      <c r="AB19" s="183" t="str">
        <f t="shared" si="0"/>
        <v>II</v>
      </c>
      <c r="AC19" s="182" t="str">
        <f t="shared" si="6"/>
        <v>Corregir y adoptar medidas de control de inmediato. Sin embargo suspenda actividades si el nivel de riesgo está por encima o igual de 360.</v>
      </c>
      <c r="AD19" s="184" t="str">
        <f t="shared" si="7"/>
        <v>No aceptable o aceptable con control específico</v>
      </c>
      <c r="AE19" s="182" t="s">
        <v>655</v>
      </c>
      <c r="AF19" s="175" t="s">
        <v>34</v>
      </c>
      <c r="AG19" s="175" t="s">
        <v>34</v>
      </c>
      <c r="AH19" s="180" t="s">
        <v>507</v>
      </c>
      <c r="AI19" s="197" t="s">
        <v>508</v>
      </c>
      <c r="AJ19" s="175" t="s">
        <v>506</v>
      </c>
      <c r="AK19" s="188" t="s">
        <v>271</v>
      </c>
      <c r="AL19" s="112"/>
      <c r="AM19" s="112"/>
    </row>
    <row r="20" spans="2:39" ht="160.5" customHeight="1" x14ac:dyDescent="0.3">
      <c r="B20" s="264"/>
      <c r="C20" s="273"/>
      <c r="D20" s="275"/>
      <c r="E20" s="270"/>
      <c r="F20" s="270"/>
      <c r="G20" s="31" t="s">
        <v>42</v>
      </c>
      <c r="H20" s="242" t="s">
        <v>50</v>
      </c>
      <c r="I20" s="187" t="s">
        <v>310</v>
      </c>
      <c r="J20" s="187" t="s">
        <v>311</v>
      </c>
      <c r="K20" s="187" t="s">
        <v>314</v>
      </c>
      <c r="L20" s="194">
        <v>1</v>
      </c>
      <c r="M20" s="179">
        <v>0</v>
      </c>
      <c r="N20" s="195">
        <v>0</v>
      </c>
      <c r="O20" s="195">
        <f t="shared" si="1"/>
        <v>1</v>
      </c>
      <c r="P20" s="196" t="s">
        <v>317</v>
      </c>
      <c r="Q20" s="179">
        <v>8</v>
      </c>
      <c r="R20" s="196" t="s">
        <v>319</v>
      </c>
      <c r="S20" s="196" t="s">
        <v>320</v>
      </c>
      <c r="T20" s="196" t="s">
        <v>321</v>
      </c>
      <c r="U20" s="179">
        <v>6</v>
      </c>
      <c r="V20" s="179">
        <v>4</v>
      </c>
      <c r="W20" s="179">
        <f t="shared" si="2"/>
        <v>24</v>
      </c>
      <c r="X20" s="179" t="str">
        <f t="shared" si="3"/>
        <v>MA</v>
      </c>
      <c r="Y20" s="182" t="str">
        <f t="shared" si="4"/>
        <v>Situación deficiente con exposición continua, o muy deficiente con exposición frecuente. Normalmente la materialización del riesgo ocurre con frecuencia.</v>
      </c>
      <c r="Z20" s="180">
        <v>10</v>
      </c>
      <c r="AA20" s="180">
        <f t="shared" si="5"/>
        <v>240</v>
      </c>
      <c r="AB20" s="183" t="str">
        <f t="shared" si="0"/>
        <v>II</v>
      </c>
      <c r="AC20" s="182" t="str">
        <f t="shared" si="6"/>
        <v>Corregir y adoptar medidas de control de inmediato. Sin embargo suspenda actividades si el nivel de riesgo está por encima o igual de 360.</v>
      </c>
      <c r="AD20" s="184" t="str">
        <f t="shared" si="7"/>
        <v>No aceptable o aceptable con control específico</v>
      </c>
      <c r="AE20" s="188" t="s">
        <v>545</v>
      </c>
      <c r="AF20" s="175" t="s">
        <v>34</v>
      </c>
      <c r="AG20" s="175" t="s">
        <v>34</v>
      </c>
      <c r="AH20" s="187" t="s">
        <v>325</v>
      </c>
      <c r="AI20" s="187" t="s">
        <v>326</v>
      </c>
      <c r="AJ20" s="179" t="s">
        <v>34</v>
      </c>
      <c r="AK20" s="186" t="s">
        <v>35</v>
      </c>
      <c r="AL20" s="112"/>
      <c r="AM20" s="112"/>
    </row>
    <row r="21" spans="2:39" ht="160.5" customHeight="1" x14ac:dyDescent="0.3">
      <c r="B21" s="264"/>
      <c r="C21" s="273"/>
      <c r="D21" s="275"/>
      <c r="E21" s="270"/>
      <c r="F21" s="270"/>
      <c r="G21" s="31" t="s">
        <v>42</v>
      </c>
      <c r="H21" s="242"/>
      <c r="I21" s="187" t="s">
        <v>313</v>
      </c>
      <c r="J21" s="187" t="s">
        <v>312</v>
      </c>
      <c r="K21" s="187" t="s">
        <v>315</v>
      </c>
      <c r="L21" s="195">
        <v>1</v>
      </c>
      <c r="M21" s="179">
        <v>0</v>
      </c>
      <c r="N21" s="195">
        <v>0</v>
      </c>
      <c r="O21" s="195">
        <f t="shared" si="1"/>
        <v>1</v>
      </c>
      <c r="P21" s="196" t="s">
        <v>318</v>
      </c>
      <c r="Q21" s="179">
        <v>8</v>
      </c>
      <c r="R21" s="196" t="s">
        <v>322</v>
      </c>
      <c r="S21" s="196" t="s">
        <v>323</v>
      </c>
      <c r="T21" s="196" t="s">
        <v>324</v>
      </c>
      <c r="U21" s="179">
        <v>6</v>
      </c>
      <c r="V21" s="179">
        <v>4</v>
      </c>
      <c r="W21" s="179">
        <f t="shared" si="2"/>
        <v>24</v>
      </c>
      <c r="X21" s="179" t="str">
        <f t="shared" si="3"/>
        <v>MA</v>
      </c>
      <c r="Y21" s="182" t="str">
        <f t="shared" si="4"/>
        <v>Situación deficiente con exposición continua, o muy deficiente con exposición frecuente. Normalmente la materialización del riesgo ocurre con frecuencia.</v>
      </c>
      <c r="Z21" s="180">
        <v>10</v>
      </c>
      <c r="AA21" s="180">
        <f t="shared" si="5"/>
        <v>240</v>
      </c>
      <c r="AB21" s="183" t="str">
        <f t="shared" si="0"/>
        <v>II</v>
      </c>
      <c r="AC21" s="182" t="str">
        <f t="shared" si="6"/>
        <v>Corregir y adoptar medidas de control de inmediato. Sin embargo suspenda actividades si el nivel de riesgo está por encima o igual de 360.</v>
      </c>
      <c r="AD21" s="184" t="str">
        <f t="shared" si="7"/>
        <v>No aceptable o aceptable con control específico</v>
      </c>
      <c r="AE21" s="188" t="s">
        <v>545</v>
      </c>
      <c r="AF21" s="175" t="s">
        <v>34</v>
      </c>
      <c r="AG21" s="175" t="s">
        <v>34</v>
      </c>
      <c r="AH21" s="187" t="s">
        <v>325</v>
      </c>
      <c r="AI21" s="187" t="s">
        <v>326</v>
      </c>
      <c r="AJ21" s="179" t="s">
        <v>34</v>
      </c>
      <c r="AK21" s="186" t="s">
        <v>35</v>
      </c>
      <c r="AL21" s="112"/>
      <c r="AM21" s="112"/>
    </row>
    <row r="22" spans="2:39" ht="123" customHeight="1" x14ac:dyDescent="0.3">
      <c r="B22" s="264"/>
      <c r="C22" s="273"/>
      <c r="D22" s="275"/>
      <c r="E22" s="270"/>
      <c r="F22" s="270"/>
      <c r="G22" s="31" t="s">
        <v>33</v>
      </c>
      <c r="H22" s="240" t="s">
        <v>45</v>
      </c>
      <c r="I22" s="187" t="s">
        <v>99</v>
      </c>
      <c r="J22" s="187" t="s">
        <v>424</v>
      </c>
      <c r="K22" s="187" t="s">
        <v>400</v>
      </c>
      <c r="L22" s="177">
        <v>1</v>
      </c>
      <c r="M22" s="178">
        <v>0</v>
      </c>
      <c r="N22" s="177">
        <v>0</v>
      </c>
      <c r="O22" s="177">
        <f t="shared" si="1"/>
        <v>1</v>
      </c>
      <c r="P22" s="187" t="s">
        <v>423</v>
      </c>
      <c r="Q22" s="179">
        <v>8</v>
      </c>
      <c r="R22" s="187" t="s">
        <v>202</v>
      </c>
      <c r="S22" s="175" t="s">
        <v>439</v>
      </c>
      <c r="T22" s="175" t="s">
        <v>446</v>
      </c>
      <c r="U22" s="180">
        <v>2</v>
      </c>
      <c r="V22" s="180">
        <v>2</v>
      </c>
      <c r="W22" s="180">
        <f t="shared" ref="W22:W27" si="10">V22*U22</f>
        <v>4</v>
      </c>
      <c r="X22" s="181" t="str">
        <f t="shared" ref="X22:X27" si="11">+IF(AND(U22*V22&gt;=24,U22*V22&lt;=40),"MA",IF(AND(U22*V22&gt;=10,U22*V22&lt;=20),"A",IF(AND(U22*V22&gt;=6,U22*V22&lt;=8),"M",IF(AND(U22*V22&gt;=0,U22*V22&lt;=4),"B",""))))</f>
        <v>B</v>
      </c>
      <c r="Y22" s="182" t="str">
        <f t="shared" ref="Y22:Y27" si="12">+IF(X22="MA","Situación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2" s="180">
        <v>10</v>
      </c>
      <c r="AA22" s="180">
        <f t="shared" ref="AA22:AA27" si="13">W22*Z22</f>
        <v>40</v>
      </c>
      <c r="AB22" s="183" t="str">
        <f t="shared" si="0"/>
        <v>III</v>
      </c>
      <c r="AC22" s="182" t="str">
        <f t="shared" ref="AC22:AC27" si="14">+IF(AB22="I","Situación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84" t="str">
        <f t="shared" ref="AD22:AD27" si="15">+IF(AB22="I","No aceptable",IF(AB22="II","No aceptable o aceptable con control específico",IF(AB22="III","Aceptable",IF(AB22="IV","Aceptable",""))))</f>
        <v>Aceptable</v>
      </c>
      <c r="AE22" s="182" t="s">
        <v>67</v>
      </c>
      <c r="AF22" s="179" t="s">
        <v>34</v>
      </c>
      <c r="AG22" s="179" t="s">
        <v>34</v>
      </c>
      <c r="AH22" s="187" t="s">
        <v>190</v>
      </c>
      <c r="AI22" s="187" t="s">
        <v>447</v>
      </c>
      <c r="AJ22" s="187" t="s">
        <v>302</v>
      </c>
      <c r="AK22" s="186" t="s">
        <v>35</v>
      </c>
      <c r="AL22" s="112"/>
      <c r="AM22" s="112"/>
    </row>
    <row r="23" spans="2:39" ht="118.5" customHeight="1" x14ac:dyDescent="0.3">
      <c r="B23" s="264"/>
      <c r="C23" s="273"/>
      <c r="D23" s="275"/>
      <c r="E23" s="270"/>
      <c r="F23" s="270"/>
      <c r="G23" s="31" t="s">
        <v>33</v>
      </c>
      <c r="H23" s="244"/>
      <c r="I23" s="187" t="s">
        <v>65</v>
      </c>
      <c r="J23" s="187" t="s">
        <v>416</v>
      </c>
      <c r="K23" s="187" t="s">
        <v>400</v>
      </c>
      <c r="L23" s="177">
        <v>1</v>
      </c>
      <c r="M23" s="178">
        <v>0</v>
      </c>
      <c r="N23" s="177">
        <v>0</v>
      </c>
      <c r="O23" s="177">
        <f t="shared" si="1"/>
        <v>1</v>
      </c>
      <c r="P23" s="187" t="s">
        <v>417</v>
      </c>
      <c r="Q23" s="179">
        <v>1</v>
      </c>
      <c r="R23" s="187" t="s">
        <v>419</v>
      </c>
      <c r="S23" s="187" t="s">
        <v>644</v>
      </c>
      <c r="T23" s="175" t="s">
        <v>445</v>
      </c>
      <c r="U23" s="180">
        <v>6</v>
      </c>
      <c r="V23" s="180">
        <v>2</v>
      </c>
      <c r="W23" s="180">
        <f t="shared" si="10"/>
        <v>12</v>
      </c>
      <c r="X23" s="181" t="str">
        <f t="shared" si="11"/>
        <v>A</v>
      </c>
      <c r="Y23" s="182" t="str">
        <f t="shared" si="12"/>
        <v>Situación deficiente con exposición frecuente u ocasional, o bien situación muy deficiente con exposición ocasional o esporádica. La materialización de Riesgo es posible que suceda varias veces en la vida laboral</v>
      </c>
      <c r="Z23" s="180">
        <v>10</v>
      </c>
      <c r="AA23" s="180">
        <f t="shared" si="13"/>
        <v>120</v>
      </c>
      <c r="AB23" s="183" t="str">
        <f t="shared" si="0"/>
        <v>III</v>
      </c>
      <c r="AC23" s="182" t="str">
        <f t="shared" si="14"/>
        <v>Mejorar si es posible. Sería conveniente justificar la intervención y su rentabilidad.</v>
      </c>
      <c r="AD23" s="184" t="str">
        <f t="shared" si="15"/>
        <v>Aceptable</v>
      </c>
      <c r="AE23" s="188" t="s">
        <v>128</v>
      </c>
      <c r="AF23" s="188" t="s">
        <v>34</v>
      </c>
      <c r="AG23" s="175" t="s">
        <v>202</v>
      </c>
      <c r="AH23" s="187" t="s">
        <v>420</v>
      </c>
      <c r="AI23" s="187" t="s">
        <v>421</v>
      </c>
      <c r="AJ23" s="179" t="s">
        <v>34</v>
      </c>
      <c r="AK23" s="186" t="s">
        <v>35</v>
      </c>
      <c r="AL23" s="112"/>
      <c r="AM23" s="112"/>
    </row>
    <row r="24" spans="2:39" ht="160.5" customHeight="1" x14ac:dyDescent="0.3">
      <c r="B24" s="264"/>
      <c r="C24" s="273"/>
      <c r="D24" s="275"/>
      <c r="E24" s="270"/>
      <c r="F24" s="270"/>
      <c r="G24" s="31" t="s">
        <v>33</v>
      </c>
      <c r="H24" s="244"/>
      <c r="I24" s="187" t="s">
        <v>65</v>
      </c>
      <c r="J24" s="187" t="s">
        <v>418</v>
      </c>
      <c r="K24" s="187" t="s">
        <v>66</v>
      </c>
      <c r="L24" s="177">
        <v>1</v>
      </c>
      <c r="M24" s="178">
        <v>0</v>
      </c>
      <c r="N24" s="177">
        <v>0</v>
      </c>
      <c r="O24" s="177">
        <f t="shared" si="1"/>
        <v>1</v>
      </c>
      <c r="P24" s="187" t="s">
        <v>412</v>
      </c>
      <c r="Q24" s="179">
        <v>8</v>
      </c>
      <c r="R24" s="175" t="s">
        <v>202</v>
      </c>
      <c r="S24" s="187" t="s">
        <v>413</v>
      </c>
      <c r="T24" s="175" t="s">
        <v>449</v>
      </c>
      <c r="U24" s="180">
        <v>0</v>
      </c>
      <c r="V24" s="180">
        <v>1</v>
      </c>
      <c r="W24" s="180">
        <f t="shared" si="10"/>
        <v>0</v>
      </c>
      <c r="X24" s="181" t="str">
        <f t="shared" si="11"/>
        <v>B</v>
      </c>
      <c r="Y24" s="182" t="str">
        <f t="shared" si="12"/>
        <v>Situación mejorable con exposición ocasional o esporádica, o situación sin anomalía destacable con cualquier nivel de exposición. No es esperable que se materialice el riesgo, aunque puede ser concebible.</v>
      </c>
      <c r="Z24" s="180">
        <v>10</v>
      </c>
      <c r="AA24" s="180">
        <f t="shared" si="13"/>
        <v>0</v>
      </c>
      <c r="AB24" s="183" t="str">
        <f t="shared" si="0"/>
        <v>IV</v>
      </c>
      <c r="AC24" s="182" t="str">
        <f t="shared" si="14"/>
        <v>Mantener las medidas de control existentes, pero se deberían considerar soluciones o mejoras y se deben hacer comprobaciones periódicas para asegurar que el riesgo aún es tolerable.</v>
      </c>
      <c r="AD24" s="184" t="str">
        <f t="shared" si="15"/>
        <v>Aceptable</v>
      </c>
      <c r="AE24" s="188" t="s">
        <v>67</v>
      </c>
      <c r="AF24" s="179" t="s">
        <v>34</v>
      </c>
      <c r="AG24" s="179" t="s">
        <v>34</v>
      </c>
      <c r="AH24" s="187" t="s">
        <v>414</v>
      </c>
      <c r="AI24" s="187" t="s">
        <v>415</v>
      </c>
      <c r="AJ24" s="179" t="s">
        <v>34</v>
      </c>
      <c r="AK24" s="186" t="s">
        <v>35</v>
      </c>
      <c r="AL24" s="112"/>
      <c r="AM24" s="112"/>
    </row>
    <row r="25" spans="2:39" ht="160.5" customHeight="1" x14ac:dyDescent="0.3">
      <c r="B25" s="264"/>
      <c r="C25" s="273"/>
      <c r="D25" s="275"/>
      <c r="E25" s="270"/>
      <c r="F25" s="270"/>
      <c r="G25" s="31" t="s">
        <v>33</v>
      </c>
      <c r="H25" s="244"/>
      <c r="I25" s="187" t="s">
        <v>48</v>
      </c>
      <c r="J25" s="187" t="s">
        <v>409</v>
      </c>
      <c r="K25" s="187" t="s">
        <v>400</v>
      </c>
      <c r="L25" s="177">
        <v>1</v>
      </c>
      <c r="M25" s="178">
        <v>0</v>
      </c>
      <c r="N25" s="177">
        <v>0</v>
      </c>
      <c r="O25" s="177">
        <f t="shared" si="1"/>
        <v>1</v>
      </c>
      <c r="P25" s="187" t="s">
        <v>417</v>
      </c>
      <c r="Q25" s="179">
        <v>1</v>
      </c>
      <c r="R25" s="187" t="s">
        <v>202</v>
      </c>
      <c r="S25" s="175" t="s">
        <v>440</v>
      </c>
      <c r="T25" s="187" t="s">
        <v>450</v>
      </c>
      <c r="U25" s="180">
        <v>2</v>
      </c>
      <c r="V25" s="180">
        <v>2</v>
      </c>
      <c r="W25" s="180">
        <f t="shared" si="10"/>
        <v>4</v>
      </c>
      <c r="X25" s="181" t="str">
        <f t="shared" si="11"/>
        <v>B</v>
      </c>
      <c r="Y25" s="182" t="str">
        <f t="shared" si="12"/>
        <v>Situación mejorable con exposición ocasional o esporádica, o situación sin anomalía destacable con cualquier nivel de exposición. No es esperable que se materialice el riesgo, aunque puede ser concebible.</v>
      </c>
      <c r="Z25" s="180">
        <v>10</v>
      </c>
      <c r="AA25" s="180">
        <f t="shared" si="13"/>
        <v>40</v>
      </c>
      <c r="AB25" s="183" t="str">
        <f t="shared" si="0"/>
        <v>III</v>
      </c>
      <c r="AC25" s="182" t="str">
        <f t="shared" si="14"/>
        <v>Mejorar si es posible. Sería conveniente justificar la intervención y su rentabilidad.</v>
      </c>
      <c r="AD25" s="184" t="str">
        <f t="shared" si="15"/>
        <v>Aceptable</v>
      </c>
      <c r="AE25" s="182" t="s">
        <v>620</v>
      </c>
      <c r="AF25" s="175" t="s">
        <v>34</v>
      </c>
      <c r="AG25" s="175" t="s">
        <v>34</v>
      </c>
      <c r="AH25" s="187" t="s">
        <v>69</v>
      </c>
      <c r="AI25" s="187" t="s">
        <v>411</v>
      </c>
      <c r="AJ25" s="175" t="s">
        <v>34</v>
      </c>
      <c r="AK25" s="186" t="s">
        <v>35</v>
      </c>
      <c r="AL25" s="112"/>
      <c r="AM25" s="112"/>
    </row>
    <row r="26" spans="2:39" ht="121.5" customHeight="1" x14ac:dyDescent="0.3">
      <c r="B26" s="264"/>
      <c r="C26" s="273"/>
      <c r="D26" s="275"/>
      <c r="E26" s="270"/>
      <c r="F26" s="270"/>
      <c r="G26" s="31" t="s">
        <v>33</v>
      </c>
      <c r="H26" s="241"/>
      <c r="I26" s="187" t="s">
        <v>274</v>
      </c>
      <c r="J26" s="187" t="s">
        <v>407</v>
      </c>
      <c r="K26" s="187" t="s">
        <v>405</v>
      </c>
      <c r="L26" s="177">
        <v>1</v>
      </c>
      <c r="M26" s="178">
        <v>0</v>
      </c>
      <c r="N26" s="177">
        <v>0</v>
      </c>
      <c r="O26" s="177">
        <f t="shared" si="1"/>
        <v>1</v>
      </c>
      <c r="P26" s="187" t="s">
        <v>406</v>
      </c>
      <c r="Q26" s="179">
        <v>2</v>
      </c>
      <c r="R26" s="175" t="s">
        <v>451</v>
      </c>
      <c r="S26" s="187" t="s">
        <v>452</v>
      </c>
      <c r="T26" s="175" t="s">
        <v>454</v>
      </c>
      <c r="U26" s="180">
        <v>2</v>
      </c>
      <c r="V26" s="180">
        <v>3</v>
      </c>
      <c r="W26" s="180">
        <f t="shared" si="10"/>
        <v>6</v>
      </c>
      <c r="X26" s="181" t="str">
        <f t="shared" si="11"/>
        <v>M</v>
      </c>
      <c r="Y26" s="182" t="str">
        <f t="shared" si="12"/>
        <v>Situación deficiente con exposición esporádica, o bien situación mejorable con exposición continuada o frecuente. Es posible que suceda el daño alguna vez.</v>
      </c>
      <c r="Z26" s="180">
        <v>60</v>
      </c>
      <c r="AA26" s="180">
        <f t="shared" si="13"/>
        <v>360</v>
      </c>
      <c r="AB26" s="183" t="str">
        <f t="shared" si="0"/>
        <v>II</v>
      </c>
      <c r="AC26" s="182" t="str">
        <f t="shared" si="14"/>
        <v>Corregir y adoptar medidas de control de inmediato. Sin embargo suspenda actividades si el nivel de riesgo está por encima o igual de 360.</v>
      </c>
      <c r="AD26" s="184" t="str">
        <f t="shared" si="15"/>
        <v>No aceptable o aceptable con control específico</v>
      </c>
      <c r="AE26" s="175" t="s">
        <v>34</v>
      </c>
      <c r="AF26" s="175" t="s">
        <v>34</v>
      </c>
      <c r="AG26" s="175" t="s">
        <v>34</v>
      </c>
      <c r="AH26" s="187" t="s">
        <v>408</v>
      </c>
      <c r="AI26" s="185" t="s">
        <v>206</v>
      </c>
      <c r="AJ26" s="175" t="s">
        <v>34</v>
      </c>
      <c r="AK26" s="186" t="s">
        <v>35</v>
      </c>
      <c r="AL26" s="112"/>
      <c r="AM26" s="112"/>
    </row>
    <row r="27" spans="2:39" ht="160.5" customHeight="1" x14ac:dyDescent="0.3">
      <c r="B27" s="265"/>
      <c r="C27" s="274"/>
      <c r="D27" s="275"/>
      <c r="E27" s="271"/>
      <c r="F27" s="271"/>
      <c r="G27" s="31" t="s">
        <v>33</v>
      </c>
      <c r="H27" s="187" t="s">
        <v>72</v>
      </c>
      <c r="I27" s="187" t="s">
        <v>398</v>
      </c>
      <c r="J27" s="187" t="s">
        <v>399</v>
      </c>
      <c r="K27" s="187" t="s">
        <v>400</v>
      </c>
      <c r="L27" s="177">
        <v>1</v>
      </c>
      <c r="M27" s="178">
        <v>0</v>
      </c>
      <c r="N27" s="177">
        <v>0</v>
      </c>
      <c r="O27" s="177">
        <f t="shared" si="1"/>
        <v>1</v>
      </c>
      <c r="P27" s="187" t="s">
        <v>401</v>
      </c>
      <c r="Q27" s="179">
        <v>8</v>
      </c>
      <c r="R27" s="187" t="s">
        <v>402</v>
      </c>
      <c r="S27" s="187" t="s">
        <v>403</v>
      </c>
      <c r="T27" s="175" t="s">
        <v>469</v>
      </c>
      <c r="U27" s="180">
        <v>2</v>
      </c>
      <c r="V27" s="180">
        <v>1</v>
      </c>
      <c r="W27" s="180">
        <f t="shared" si="10"/>
        <v>2</v>
      </c>
      <c r="X27" s="181" t="str">
        <f t="shared" si="11"/>
        <v>B</v>
      </c>
      <c r="Y27" s="182" t="str">
        <f t="shared" si="12"/>
        <v>Situación mejorable con exposición ocasional o esporádica, o situación sin anomalía destacable con cualquier nivel de exposición. No es esperable que se materialice el riesgo, aunque puede ser concebible.</v>
      </c>
      <c r="Z27" s="180">
        <v>10</v>
      </c>
      <c r="AA27" s="180">
        <f t="shared" si="13"/>
        <v>20</v>
      </c>
      <c r="AB27" s="183" t="str">
        <f t="shared" si="0"/>
        <v>IV</v>
      </c>
      <c r="AC27" s="182" t="str">
        <f t="shared" si="14"/>
        <v>Mantener las medidas de control existentes, pero se deberían considerar soluciones o mejoras y se deben hacer comprobaciones periódicas para asegurar que el riesgo aún es tolerable.</v>
      </c>
      <c r="AD27" s="184" t="str">
        <f t="shared" si="15"/>
        <v>Aceptable</v>
      </c>
      <c r="AE27" s="182" t="s">
        <v>623</v>
      </c>
      <c r="AF27" s="179" t="s">
        <v>34</v>
      </c>
      <c r="AG27" s="179" t="s">
        <v>34</v>
      </c>
      <c r="AH27" s="187" t="s">
        <v>73</v>
      </c>
      <c r="AI27" s="187" t="s">
        <v>404</v>
      </c>
      <c r="AJ27" s="179" t="s">
        <v>34</v>
      </c>
      <c r="AK27" s="186" t="s">
        <v>624</v>
      </c>
      <c r="AL27" s="112"/>
      <c r="AM27" s="112"/>
    </row>
    <row r="28" spans="2:39" ht="160.5" customHeight="1" x14ac:dyDescent="0.3">
      <c r="H28" s="114"/>
      <c r="I28" s="112"/>
      <c r="J28" s="112"/>
      <c r="K28" s="112"/>
      <c r="L28" s="112"/>
      <c r="M28" s="112"/>
      <c r="N28" s="112"/>
      <c r="O28" s="112"/>
      <c r="P28" s="112"/>
      <c r="Q28" s="112"/>
      <c r="R28" s="112"/>
      <c r="S28" s="112"/>
      <c r="T28" s="112"/>
      <c r="AE28" s="112"/>
      <c r="AF28" s="113"/>
      <c r="AG28" s="113"/>
      <c r="AH28" s="113"/>
      <c r="AI28" s="135"/>
      <c r="AJ28" s="114"/>
      <c r="AK28" s="112"/>
      <c r="AL28" s="112"/>
      <c r="AM28" s="112"/>
    </row>
  </sheetData>
  <mergeCells count="45">
    <mergeCell ref="AE7:AK7"/>
    <mergeCell ref="AD7:AD8"/>
    <mergeCell ref="U7:AC8"/>
    <mergeCell ref="B7:T8"/>
    <mergeCell ref="U5:AK5"/>
    <mergeCell ref="B5:T5"/>
    <mergeCell ref="D9:D10"/>
    <mergeCell ref="C9:C10"/>
    <mergeCell ref="B9:B10"/>
    <mergeCell ref="AE8:AK8"/>
    <mergeCell ref="AB9:AB10"/>
    <mergeCell ref="AA9:AA10"/>
    <mergeCell ref="Z9:Z10"/>
    <mergeCell ref="Y9:Y10"/>
    <mergeCell ref="G9:G10"/>
    <mergeCell ref="X9:X10"/>
    <mergeCell ref="W9:W10"/>
    <mergeCell ref="V9:V10"/>
    <mergeCell ref="U9:U10"/>
    <mergeCell ref="R9:T9"/>
    <mergeCell ref="Q9:Q10"/>
    <mergeCell ref="B11:B27"/>
    <mergeCell ref="AK9:AK10"/>
    <mergeCell ref="AJ9:AJ10"/>
    <mergeCell ref="AI9:AI10"/>
    <mergeCell ref="AH9:AH10"/>
    <mergeCell ref="AG9:AG10"/>
    <mergeCell ref="AF9:AF10"/>
    <mergeCell ref="AE9:AE10"/>
    <mergeCell ref="AD9:AD10"/>
    <mergeCell ref="AC9:AC10"/>
    <mergeCell ref="C11:C27"/>
    <mergeCell ref="D11:D27"/>
    <mergeCell ref="E11:E27"/>
    <mergeCell ref="F11:F27"/>
    <mergeCell ref="F9:F10"/>
    <mergeCell ref="E9:E10"/>
    <mergeCell ref="H20:H21"/>
    <mergeCell ref="H22:H26"/>
    <mergeCell ref="P9:P10"/>
    <mergeCell ref="L9:O9"/>
    <mergeCell ref="K9:K10"/>
    <mergeCell ref="H9:J9"/>
    <mergeCell ref="H13:H18"/>
    <mergeCell ref="H11:H12"/>
  </mergeCells>
  <conditionalFormatting sqref="AD24 AD26:AD27 AD22 AD11:AD12">
    <cfRule type="containsText" dxfId="3793" priority="172" stopIfTrue="1" operator="containsText" text="No aceptable o aceptable con control específico">
      <formula>NOT(ISERROR(SEARCH("No aceptable o aceptable con control específico",AD11)))</formula>
    </cfRule>
    <cfRule type="containsText" dxfId="3792" priority="173" stopIfTrue="1" operator="containsText" text="No aceptable">
      <formula>NOT(ISERROR(SEARCH("No aceptable",AD11)))</formula>
    </cfRule>
    <cfRule type="containsText" dxfId="3791" priority="174" stopIfTrue="1" operator="containsText" text="No Aceptable o aceptable con control específico">
      <formula>NOT(ISERROR(SEARCH("No Aceptable o aceptable con control específico",AD11)))</formula>
    </cfRule>
  </conditionalFormatting>
  <conditionalFormatting sqref="AD24 AD26:AD27 AD11:AD12 AD22">
    <cfRule type="cellIs" dxfId="3790" priority="175" stopIfTrue="1" operator="equal">
      <formula>"Aceptable"</formula>
    </cfRule>
    <cfRule type="cellIs" dxfId="3789" priority="176" stopIfTrue="1" operator="equal">
      <formula>"No aceptable"</formula>
    </cfRule>
  </conditionalFormatting>
  <conditionalFormatting sqref="AD23">
    <cfRule type="cellIs" dxfId="3788" priority="167" stopIfTrue="1" operator="equal">
      <formula>"Aceptable"</formula>
    </cfRule>
    <cfRule type="cellIs" dxfId="3787" priority="168" stopIfTrue="1" operator="equal">
      <formula>"No aceptable"</formula>
    </cfRule>
  </conditionalFormatting>
  <conditionalFormatting sqref="AD23">
    <cfRule type="containsText" dxfId="3786" priority="164" stopIfTrue="1" operator="containsText" text="No aceptable o aceptable con control específico">
      <formula>NOT(ISERROR(SEARCH("No aceptable o aceptable con control específico",AD23)))</formula>
    </cfRule>
    <cfRule type="containsText" dxfId="3785" priority="165" stopIfTrue="1" operator="containsText" text="No aceptable">
      <formula>NOT(ISERROR(SEARCH("No aceptable",AD23)))</formula>
    </cfRule>
    <cfRule type="containsText" dxfId="3784" priority="166" stopIfTrue="1" operator="containsText" text="No Aceptable o aceptable con control específico">
      <formula>NOT(ISERROR(SEARCH("No Aceptable o aceptable con control específico",AD23)))</formula>
    </cfRule>
  </conditionalFormatting>
  <conditionalFormatting sqref="AD25">
    <cfRule type="containsText" dxfId="3783" priority="156" stopIfTrue="1" operator="containsText" text="No aceptable o aceptable con control específico">
      <formula>NOT(ISERROR(SEARCH("No aceptable o aceptable con control específico",AD25)))</formula>
    </cfRule>
    <cfRule type="containsText" dxfId="3782" priority="157" stopIfTrue="1" operator="containsText" text="No aceptable">
      <formula>NOT(ISERROR(SEARCH("No aceptable",AD25)))</formula>
    </cfRule>
    <cfRule type="containsText" dxfId="3781" priority="158" stopIfTrue="1" operator="containsText" text="No Aceptable o aceptable con control específico">
      <formula>NOT(ISERROR(SEARCH("No Aceptable o aceptable con control específico",AD25)))</formula>
    </cfRule>
  </conditionalFormatting>
  <conditionalFormatting sqref="AD25">
    <cfRule type="cellIs" dxfId="3780" priority="159" stopIfTrue="1" operator="equal">
      <formula>"Aceptable"</formula>
    </cfRule>
    <cfRule type="cellIs" dxfId="3779" priority="160" stopIfTrue="1" operator="equal">
      <formula>"No aceptable"</formula>
    </cfRule>
  </conditionalFormatting>
  <conditionalFormatting sqref="AD13">
    <cfRule type="containsText" dxfId="3778" priority="123" stopIfTrue="1" operator="containsText" text="No aceptable o aceptable con control específico">
      <formula>NOT(ISERROR(SEARCH("No aceptable o aceptable con control específico",AD13)))</formula>
    </cfRule>
    <cfRule type="containsText" dxfId="3777" priority="124" stopIfTrue="1" operator="containsText" text="No aceptable">
      <formula>NOT(ISERROR(SEARCH("No aceptable",AD13)))</formula>
    </cfRule>
    <cfRule type="containsText" dxfId="3776" priority="125" stopIfTrue="1" operator="containsText" text="No Aceptable o aceptable con control específico">
      <formula>NOT(ISERROR(SEARCH("No Aceptable o aceptable con control específico",AD13)))</formula>
    </cfRule>
  </conditionalFormatting>
  <conditionalFormatting sqref="AD13">
    <cfRule type="cellIs" dxfId="3775" priority="126" stopIfTrue="1" operator="equal">
      <formula>"Aceptable"</formula>
    </cfRule>
    <cfRule type="cellIs" dxfId="3774" priority="127" stopIfTrue="1" operator="equal">
      <formula>"No aceptable"</formula>
    </cfRule>
  </conditionalFormatting>
  <conditionalFormatting sqref="AB13:AD13">
    <cfRule type="cellIs" dxfId="3773" priority="128" stopIfTrue="1" operator="equal">
      <formula>"I"</formula>
    </cfRule>
    <cfRule type="cellIs" dxfId="3772" priority="129" stopIfTrue="1" operator="equal">
      <formula>"II"</formula>
    </cfRule>
    <cfRule type="cellIs" dxfId="3771" priority="130" stopIfTrue="1" operator="between">
      <formula>"III"</formula>
      <formula>"IV"</formula>
    </cfRule>
  </conditionalFormatting>
  <conditionalFormatting sqref="AD13">
    <cfRule type="containsText" dxfId="3770" priority="121" stopIfTrue="1" operator="containsText" text="No aceptable">
      <formula>NOT(ISERROR(SEARCH("No aceptable",AD13)))</formula>
    </cfRule>
    <cfRule type="containsText" dxfId="3769" priority="122" stopIfTrue="1" operator="containsText" text="No Aceptable o aceptable con control específico">
      <formula>NOT(ISERROR(SEARCH("No Aceptable o aceptable con control específico",AD13)))</formula>
    </cfRule>
  </conditionalFormatting>
  <conditionalFormatting sqref="AB18:AD18">
    <cfRule type="cellIs" dxfId="3768" priority="118" stopIfTrue="1" operator="equal">
      <formula>"I"</formula>
    </cfRule>
    <cfRule type="cellIs" dxfId="3767" priority="119" stopIfTrue="1" operator="equal">
      <formula>"II"</formula>
    </cfRule>
    <cfRule type="cellIs" dxfId="3766" priority="120" stopIfTrue="1" operator="between">
      <formula>"III"</formula>
      <formula>"IV"</formula>
    </cfRule>
  </conditionalFormatting>
  <conditionalFormatting sqref="AD18">
    <cfRule type="cellIs" dxfId="3765" priority="116" stopIfTrue="1" operator="equal">
      <formula>"Aceptable"</formula>
    </cfRule>
    <cfRule type="cellIs" dxfId="3764" priority="117" stopIfTrue="1" operator="equal">
      <formula>"No aceptable"</formula>
    </cfRule>
  </conditionalFormatting>
  <conditionalFormatting sqref="AD18">
    <cfRule type="containsText" dxfId="3763" priority="113" stopIfTrue="1" operator="containsText" text="No aceptable o aceptable con control específico">
      <formula>NOT(ISERROR(SEARCH("No aceptable o aceptable con control específico",AD18)))</formula>
    </cfRule>
    <cfRule type="containsText" dxfId="3762" priority="114" stopIfTrue="1" operator="containsText" text="No aceptable">
      <formula>NOT(ISERROR(SEARCH("No aceptable",AD18)))</formula>
    </cfRule>
    <cfRule type="containsText" dxfId="3761" priority="115" stopIfTrue="1" operator="containsText" text="No Aceptable o aceptable con control específico">
      <formula>NOT(ISERROR(SEARCH("No Aceptable o aceptable con control específico",AD18)))</formula>
    </cfRule>
  </conditionalFormatting>
  <conditionalFormatting sqref="AB14:AE14">
    <cfRule type="cellIs" dxfId="3760" priority="110" stopIfTrue="1" operator="equal">
      <formula>"I"</formula>
    </cfRule>
    <cfRule type="cellIs" dxfId="3759" priority="111" stopIfTrue="1" operator="equal">
      <formula>"II"</formula>
    </cfRule>
    <cfRule type="cellIs" dxfId="3758" priority="112" stopIfTrue="1" operator="between">
      <formula>"III"</formula>
      <formula>"IV"</formula>
    </cfRule>
  </conditionalFormatting>
  <conditionalFormatting sqref="AD14:AE14">
    <cfRule type="cellIs" dxfId="3757" priority="108" stopIfTrue="1" operator="equal">
      <formula>"Aceptable"</formula>
    </cfRule>
    <cfRule type="cellIs" dxfId="3756" priority="109" stopIfTrue="1" operator="equal">
      <formula>"No aceptable"</formula>
    </cfRule>
  </conditionalFormatting>
  <conditionalFormatting sqref="AD14">
    <cfRule type="containsText" dxfId="3755" priority="105" stopIfTrue="1" operator="containsText" text="No aceptable o aceptable con control específico">
      <formula>NOT(ISERROR(SEARCH("No aceptable o aceptable con control específico",AD14)))</formula>
    </cfRule>
    <cfRule type="containsText" dxfId="3754" priority="106" stopIfTrue="1" operator="containsText" text="No aceptable">
      <formula>NOT(ISERROR(SEARCH("No aceptable",AD14)))</formula>
    </cfRule>
    <cfRule type="containsText" dxfId="3753" priority="107" stopIfTrue="1" operator="containsText" text="No Aceptable o aceptable con control específico">
      <formula>NOT(ISERROR(SEARCH("No Aceptable o aceptable con control específico",AD14)))</formula>
    </cfRule>
  </conditionalFormatting>
  <conditionalFormatting sqref="AD14">
    <cfRule type="containsText" dxfId="3752" priority="103" stopIfTrue="1" operator="containsText" text="No aceptable">
      <formula>NOT(ISERROR(SEARCH("No aceptable",AD14)))</formula>
    </cfRule>
    <cfRule type="containsText" dxfId="3751" priority="104" stopIfTrue="1" operator="containsText" text="No Aceptable o aceptable con control específico">
      <formula>NOT(ISERROR(SEARCH("No Aceptable o aceptable con control específico",AD14)))</formula>
    </cfRule>
  </conditionalFormatting>
  <conditionalFormatting sqref="AE11:AE12">
    <cfRule type="cellIs" dxfId="3750" priority="100" stopIfTrue="1" operator="equal">
      <formula>"I"</formula>
    </cfRule>
    <cfRule type="cellIs" dxfId="3749" priority="101" stopIfTrue="1" operator="equal">
      <formula>"II"</formula>
    </cfRule>
    <cfRule type="cellIs" dxfId="3748" priority="102" stopIfTrue="1" operator="between">
      <formula>"III"</formula>
      <formula>"IV"</formula>
    </cfRule>
  </conditionalFormatting>
  <conditionalFormatting sqref="AE11:AE12">
    <cfRule type="cellIs" dxfId="3747" priority="98" stopIfTrue="1" operator="equal">
      <formula>"Aceptable"</formula>
    </cfRule>
    <cfRule type="cellIs" dxfId="3746" priority="99" stopIfTrue="1" operator="equal">
      <formula>"No aceptable"</formula>
    </cfRule>
  </conditionalFormatting>
  <conditionalFormatting sqref="AE24 AE26">
    <cfRule type="cellIs" dxfId="3745" priority="95" stopIfTrue="1" operator="equal">
      <formula>"I"</formula>
    </cfRule>
    <cfRule type="cellIs" dxfId="3744" priority="96" stopIfTrue="1" operator="equal">
      <formula>"II"</formula>
    </cfRule>
    <cfRule type="cellIs" dxfId="3743" priority="97" stopIfTrue="1" operator="between">
      <formula>"III"</formula>
      <formula>"IV"</formula>
    </cfRule>
  </conditionalFormatting>
  <conditionalFormatting sqref="AE24 AE26">
    <cfRule type="cellIs" dxfId="3742" priority="93" stopIfTrue="1" operator="equal">
      <formula>"Aceptable"</formula>
    </cfRule>
    <cfRule type="cellIs" dxfId="3741" priority="94" stopIfTrue="1" operator="equal">
      <formula>"No aceptable"</formula>
    </cfRule>
  </conditionalFormatting>
  <conditionalFormatting sqref="AE23">
    <cfRule type="cellIs" dxfId="3740" priority="91" stopIfTrue="1" operator="equal">
      <formula>"Aceptable"</formula>
    </cfRule>
    <cfRule type="cellIs" dxfId="3739" priority="92" stopIfTrue="1" operator="equal">
      <formula>"No aceptable"</formula>
    </cfRule>
  </conditionalFormatting>
  <conditionalFormatting sqref="AE22">
    <cfRule type="cellIs" dxfId="3738" priority="88" stopIfTrue="1" operator="equal">
      <formula>"I"</formula>
    </cfRule>
    <cfRule type="cellIs" dxfId="3737" priority="89" stopIfTrue="1" operator="equal">
      <formula>"II"</formula>
    </cfRule>
    <cfRule type="cellIs" dxfId="3736" priority="90" stopIfTrue="1" operator="between">
      <formula>"III"</formula>
      <formula>"IV"</formula>
    </cfRule>
  </conditionalFormatting>
  <conditionalFormatting sqref="AE22">
    <cfRule type="cellIs" dxfId="3735" priority="86" stopIfTrue="1" operator="equal">
      <formula>"Aceptable"</formula>
    </cfRule>
    <cfRule type="cellIs" dxfId="3734" priority="87" stopIfTrue="1" operator="equal">
      <formula>"No aceptable"</formula>
    </cfRule>
  </conditionalFormatting>
  <conditionalFormatting sqref="AE20">
    <cfRule type="cellIs" dxfId="3733" priority="73" stopIfTrue="1" operator="equal">
      <formula>"I"</formula>
    </cfRule>
    <cfRule type="cellIs" dxfId="3732" priority="74" stopIfTrue="1" operator="equal">
      <formula>"II"</formula>
    </cfRule>
    <cfRule type="cellIs" dxfId="3731" priority="75" stopIfTrue="1" operator="between">
      <formula>"III"</formula>
      <formula>"IV"</formula>
    </cfRule>
  </conditionalFormatting>
  <conditionalFormatting sqref="AE20">
    <cfRule type="cellIs" dxfId="3730" priority="71" stopIfTrue="1" operator="equal">
      <formula>"Aceptable"</formula>
    </cfRule>
    <cfRule type="cellIs" dxfId="3729" priority="72" stopIfTrue="1" operator="equal">
      <formula>"No aceptable"</formula>
    </cfRule>
  </conditionalFormatting>
  <conditionalFormatting sqref="AE21">
    <cfRule type="cellIs" dxfId="3728" priority="68" stopIfTrue="1" operator="equal">
      <formula>"I"</formula>
    </cfRule>
    <cfRule type="cellIs" dxfId="3727" priority="69" stopIfTrue="1" operator="equal">
      <formula>"II"</formula>
    </cfRule>
    <cfRule type="cellIs" dxfId="3726" priority="70" stopIfTrue="1" operator="between">
      <formula>"III"</formula>
      <formula>"IV"</formula>
    </cfRule>
  </conditionalFormatting>
  <conditionalFormatting sqref="AE21">
    <cfRule type="cellIs" dxfId="3725" priority="66" stopIfTrue="1" operator="equal">
      <formula>"Aceptable"</formula>
    </cfRule>
    <cfRule type="cellIs" dxfId="3724" priority="67" stopIfTrue="1" operator="equal">
      <formula>"No aceptable"</formula>
    </cfRule>
  </conditionalFormatting>
  <conditionalFormatting sqref="AB19:AD19">
    <cfRule type="cellIs" dxfId="3723" priority="63" stopIfTrue="1" operator="equal">
      <formula>"I"</formula>
    </cfRule>
    <cfRule type="cellIs" dxfId="3722" priority="64" stopIfTrue="1" operator="equal">
      <formula>"II"</formula>
    </cfRule>
    <cfRule type="cellIs" dxfId="3721" priority="65" stopIfTrue="1" operator="between">
      <formula>"III"</formula>
      <formula>"IV"</formula>
    </cfRule>
  </conditionalFormatting>
  <conditionalFormatting sqref="AD19">
    <cfRule type="cellIs" dxfId="3720" priority="61" stopIfTrue="1" operator="equal">
      <formula>"Aceptable"</formula>
    </cfRule>
    <cfRule type="cellIs" dxfId="3719" priority="62" stopIfTrue="1" operator="equal">
      <formula>"No aceptable"</formula>
    </cfRule>
  </conditionalFormatting>
  <conditionalFormatting sqref="AD19">
    <cfRule type="containsText" dxfId="3718" priority="58" stopIfTrue="1" operator="containsText" text="No aceptable o aceptable con control específico">
      <formula>NOT(ISERROR(SEARCH("No aceptable o aceptable con control específico",AD19)))</formula>
    </cfRule>
    <cfRule type="containsText" dxfId="3717" priority="59" stopIfTrue="1" operator="containsText" text="No aceptable">
      <formula>NOT(ISERROR(SEARCH("No aceptable",AD19)))</formula>
    </cfRule>
    <cfRule type="containsText" dxfId="3716" priority="60" stopIfTrue="1" operator="containsText" text="No Aceptable o aceptable con control específico">
      <formula>NOT(ISERROR(SEARCH("No Aceptable o aceptable con control específico",AD19)))</formula>
    </cfRule>
  </conditionalFormatting>
  <conditionalFormatting sqref="AB20:AD21">
    <cfRule type="cellIs" dxfId="3715" priority="55" stopIfTrue="1" operator="equal">
      <formula>"I"</formula>
    </cfRule>
    <cfRule type="cellIs" dxfId="3714" priority="56" stopIfTrue="1" operator="equal">
      <formula>"II"</formula>
    </cfRule>
    <cfRule type="cellIs" dxfId="3713" priority="57" stopIfTrue="1" operator="between">
      <formula>"III"</formula>
      <formula>"IV"</formula>
    </cfRule>
  </conditionalFormatting>
  <conditionalFormatting sqref="AD20:AD21">
    <cfRule type="cellIs" dxfId="3712" priority="53" stopIfTrue="1" operator="equal">
      <formula>"Aceptable"</formula>
    </cfRule>
    <cfRule type="cellIs" dxfId="3711" priority="54" stopIfTrue="1" operator="equal">
      <formula>"No aceptable"</formula>
    </cfRule>
  </conditionalFormatting>
  <conditionalFormatting sqref="AD20:AD21">
    <cfRule type="containsText" dxfId="3710" priority="50" stopIfTrue="1" operator="containsText" text="No aceptable o aceptable con control específico">
      <formula>NOT(ISERROR(SEARCH("No aceptable o aceptable con control específico",AD20)))</formula>
    </cfRule>
    <cfRule type="containsText" dxfId="3709" priority="51" stopIfTrue="1" operator="containsText" text="No aceptable">
      <formula>NOT(ISERROR(SEARCH("No aceptable",AD20)))</formula>
    </cfRule>
    <cfRule type="containsText" dxfId="3708" priority="52" stopIfTrue="1" operator="containsText" text="No Aceptable o aceptable con control específico">
      <formula>NOT(ISERROR(SEARCH("No Aceptable o aceptable con control específico",AD20)))</formula>
    </cfRule>
  </conditionalFormatting>
  <conditionalFormatting sqref="AB11:AB12">
    <cfRule type="cellIs" dxfId="3707" priority="47" stopIfTrue="1" operator="equal">
      <formula>"I"</formula>
    </cfRule>
    <cfRule type="cellIs" dxfId="3706" priority="48" stopIfTrue="1" operator="equal">
      <formula>"II"</formula>
    </cfRule>
    <cfRule type="cellIs" dxfId="3705" priority="49" stopIfTrue="1" operator="between">
      <formula>"III"</formula>
      <formula>"IV"</formula>
    </cfRule>
  </conditionalFormatting>
  <conditionalFormatting sqref="AB22:AB27">
    <cfRule type="cellIs" dxfId="3704" priority="44" stopIfTrue="1" operator="equal">
      <formula>"I"</formula>
    </cfRule>
    <cfRule type="cellIs" dxfId="3703" priority="45" stopIfTrue="1" operator="equal">
      <formula>"II"</formula>
    </cfRule>
    <cfRule type="cellIs" dxfId="3702" priority="46" stopIfTrue="1" operator="between">
      <formula>"III"</formula>
      <formula>"IV"</formula>
    </cfRule>
  </conditionalFormatting>
  <conditionalFormatting sqref="AB17:AC17">
    <cfRule type="cellIs" dxfId="3701" priority="41" stopIfTrue="1" operator="equal">
      <formula>"I"</formula>
    </cfRule>
    <cfRule type="cellIs" dxfId="3700" priority="42" stopIfTrue="1" operator="equal">
      <formula>"II"</formula>
    </cfRule>
    <cfRule type="cellIs" dxfId="3699" priority="43" stopIfTrue="1" operator="between">
      <formula>"III"</formula>
      <formula>"IV"</formula>
    </cfRule>
  </conditionalFormatting>
  <conditionalFormatting sqref="AD17">
    <cfRule type="cellIs" dxfId="3698" priority="38" stopIfTrue="1" operator="equal">
      <formula>"I"</formula>
    </cfRule>
    <cfRule type="cellIs" dxfId="3697" priority="39" stopIfTrue="1" operator="equal">
      <formula>"II"</formula>
    </cfRule>
    <cfRule type="cellIs" dxfId="3696" priority="40" stopIfTrue="1" operator="between">
      <formula>"III"</formula>
      <formula>"IV"</formula>
    </cfRule>
  </conditionalFormatting>
  <conditionalFormatting sqref="AD17">
    <cfRule type="cellIs" dxfId="3695" priority="36" stopIfTrue="1" operator="equal">
      <formula>"Aceptable"</formula>
    </cfRule>
    <cfRule type="cellIs" dxfId="3694" priority="37" stopIfTrue="1" operator="equal">
      <formula>"No aceptable"</formula>
    </cfRule>
  </conditionalFormatting>
  <conditionalFormatting sqref="AD17">
    <cfRule type="containsText" dxfId="3693" priority="33" stopIfTrue="1" operator="containsText" text="No aceptable o aceptable con control específico">
      <formula>NOT(ISERROR(SEARCH("No aceptable o aceptable con control específico",AD17)))</formula>
    </cfRule>
    <cfRule type="containsText" dxfId="3692" priority="34" stopIfTrue="1" operator="containsText" text="No aceptable">
      <formula>NOT(ISERROR(SEARCH("No aceptable",AD17)))</formula>
    </cfRule>
    <cfRule type="containsText" dxfId="3691" priority="35" stopIfTrue="1" operator="containsText" text="No Aceptable o aceptable con control específico">
      <formula>NOT(ISERROR(SEARCH("No Aceptable o aceptable con control específico",AD17)))</formula>
    </cfRule>
  </conditionalFormatting>
  <conditionalFormatting sqref="AD17">
    <cfRule type="containsText" dxfId="3690" priority="31" stopIfTrue="1" operator="containsText" text="No aceptable">
      <formula>NOT(ISERROR(SEARCH("No aceptable",AD17)))</formula>
    </cfRule>
    <cfRule type="containsText" dxfId="3689" priority="32" stopIfTrue="1" operator="containsText" text="No Aceptable o aceptable con control específico">
      <formula>NOT(ISERROR(SEARCH("No Aceptable o aceptable con control específico",AD17)))</formula>
    </cfRule>
  </conditionalFormatting>
  <conditionalFormatting sqref="AE25">
    <cfRule type="cellIs" dxfId="3688" priority="18" stopIfTrue="1" operator="equal">
      <formula>"I"</formula>
    </cfRule>
    <cfRule type="cellIs" dxfId="3687" priority="19" stopIfTrue="1" operator="equal">
      <formula>"II"</formula>
    </cfRule>
    <cfRule type="cellIs" dxfId="3686" priority="20" stopIfTrue="1" operator="between">
      <formula>"III"</formula>
      <formula>"IV"</formula>
    </cfRule>
  </conditionalFormatting>
  <conditionalFormatting sqref="AE25">
    <cfRule type="cellIs" dxfId="3685" priority="16" stopIfTrue="1" operator="equal">
      <formula>"Aceptable"</formula>
    </cfRule>
    <cfRule type="cellIs" dxfId="3684" priority="17" stopIfTrue="1" operator="equal">
      <formula>"No aceptable"</formula>
    </cfRule>
  </conditionalFormatting>
  <conditionalFormatting sqref="AE19">
    <cfRule type="cellIs" dxfId="3683" priority="23" stopIfTrue="1" operator="equal">
      <formula>"I"</formula>
    </cfRule>
    <cfRule type="cellIs" dxfId="3682" priority="24" stopIfTrue="1" operator="equal">
      <formula>"II"</formula>
    </cfRule>
    <cfRule type="cellIs" dxfId="3681" priority="25" stopIfTrue="1" operator="between">
      <formula>"III"</formula>
      <formula>"IV"</formula>
    </cfRule>
  </conditionalFormatting>
  <conditionalFormatting sqref="AE19">
    <cfRule type="cellIs" dxfId="3680" priority="21" stopIfTrue="1" operator="equal">
      <formula>"Aceptable"</formula>
    </cfRule>
    <cfRule type="cellIs" dxfId="3679" priority="22" stopIfTrue="1" operator="equal">
      <formula>"No aceptable"</formula>
    </cfRule>
  </conditionalFormatting>
  <conditionalFormatting sqref="AE27">
    <cfRule type="cellIs" dxfId="3678" priority="13" stopIfTrue="1" operator="equal">
      <formula>"I"</formula>
    </cfRule>
    <cfRule type="cellIs" dxfId="3677" priority="14" stopIfTrue="1" operator="equal">
      <formula>"II"</formula>
    </cfRule>
    <cfRule type="cellIs" dxfId="3676" priority="15" stopIfTrue="1" operator="between">
      <formula>"III"</formula>
      <formula>"IV"</formula>
    </cfRule>
  </conditionalFormatting>
  <conditionalFormatting sqref="AE27">
    <cfRule type="cellIs" dxfId="3675" priority="11" stopIfTrue="1" operator="equal">
      <formula>"Aceptable"</formula>
    </cfRule>
    <cfRule type="cellIs" dxfId="3674" priority="12" stopIfTrue="1" operator="equal">
      <formula>"No aceptable"</formula>
    </cfRule>
  </conditionalFormatting>
  <conditionalFormatting sqref="AB15:AE16">
    <cfRule type="cellIs" dxfId="3673" priority="8" stopIfTrue="1" operator="equal">
      <formula>"I"</formula>
    </cfRule>
    <cfRule type="cellIs" dxfId="3672" priority="9" stopIfTrue="1" operator="equal">
      <formula>"II"</formula>
    </cfRule>
    <cfRule type="cellIs" dxfId="3671" priority="10" stopIfTrue="1" operator="between">
      <formula>"III"</formula>
      <formula>"IV"</formula>
    </cfRule>
  </conditionalFormatting>
  <conditionalFormatting sqref="AD15:AE16">
    <cfRule type="cellIs" dxfId="3670" priority="6" stopIfTrue="1" operator="equal">
      <formula>"Aceptable"</formula>
    </cfRule>
    <cfRule type="cellIs" dxfId="3669" priority="7" stopIfTrue="1" operator="equal">
      <formula>"No aceptable"</formula>
    </cfRule>
  </conditionalFormatting>
  <conditionalFormatting sqref="AD15:AD16">
    <cfRule type="containsText" dxfId="3668" priority="3" stopIfTrue="1" operator="containsText" text="No aceptable o aceptable con control específico">
      <formula>NOT(ISERROR(SEARCH("No aceptable o aceptable con control específico",AD15)))</formula>
    </cfRule>
    <cfRule type="containsText" dxfId="3667" priority="4" stopIfTrue="1" operator="containsText" text="No aceptable">
      <formula>NOT(ISERROR(SEARCH("No aceptable",AD15)))</formula>
    </cfRule>
    <cfRule type="containsText" dxfId="3666" priority="5" stopIfTrue="1" operator="containsText" text="No Aceptable o aceptable con control específico">
      <formula>NOT(ISERROR(SEARCH("No Aceptable o aceptable con control específico",AD15)))</formula>
    </cfRule>
  </conditionalFormatting>
  <conditionalFormatting sqref="AD15:AD16">
    <cfRule type="containsText" dxfId="3665" priority="1" stopIfTrue="1" operator="containsText" text="No aceptable">
      <formula>NOT(ISERROR(SEARCH("No aceptable",AD15)))</formula>
    </cfRule>
    <cfRule type="containsText" dxfId="3664" priority="2" stopIfTrue="1" operator="containsText" text="No Aceptable o aceptable con control específico">
      <formula>NOT(ISERROR(SEARCH("No Aceptable o aceptable con control específico",AD15)))</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7" xr:uid="{00000000-0002-0000-0500-000000000000}">
      <formula1>"100,60,25,10"</formula1>
    </dataValidation>
    <dataValidation type="list" allowBlank="1" showInputMessage="1" prompt="4 = Continua_x000a_3 = Frecuente_x000a_2 = Ocasional_x000a_1 = Esporádica" sqref="V11:V27" xr:uid="{00000000-0002-0000-0500-000001000000}">
      <formula1>"4, 3, 2, 1"</formula1>
    </dataValidation>
    <dataValidation type="list" allowBlank="1" showInputMessage="1" showErrorMessage="1" prompt="10 = Muy Alto_x000a_6 = Alto_x000a_2 = Medio_x000a_0 = Bajo" sqref="U11:U27" xr:uid="{00000000-0002-0000-0500-000002000000}">
      <formula1>"10, 6, 2, 0, "</formula1>
    </dataValidation>
    <dataValidation allowBlank="1" sqref="AA11:AA27" xr:uid="{00000000-0002-0000-0500-000003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K34"/>
  <sheetViews>
    <sheetView topLeftCell="Q18" zoomScale="112" zoomScaleNormal="112" workbookViewId="0">
      <selection activeCell="AF20" sqref="AF20"/>
    </sheetView>
  </sheetViews>
  <sheetFormatPr baseColWidth="10" defaultRowHeight="107.25" customHeight="1" x14ac:dyDescent="0.3"/>
  <cols>
    <col min="1" max="1" width="1.85546875" style="3" customWidth="1"/>
    <col min="2" max="2" width="5.7109375" style="3" customWidth="1"/>
    <col min="3" max="3" width="7.5703125" style="3" customWidth="1"/>
    <col min="4" max="4" width="5.28515625" style="3" customWidth="1"/>
    <col min="5" max="5" width="9.7109375" style="4" customWidth="1"/>
    <col min="6" max="6" width="27.28515625" style="3" customWidth="1"/>
    <col min="7" max="7" width="8.28515625" style="3" customWidth="1"/>
    <col min="8" max="8" width="20.28515625" style="5" customWidth="1"/>
    <col min="9" max="9" width="19.28515625" style="3" customWidth="1"/>
    <col min="10" max="10" width="22" style="3" customWidth="1"/>
    <col min="11" max="11" width="20.5703125" style="3" customWidth="1"/>
    <col min="12" max="15" width="5.140625" style="3" customWidth="1"/>
    <col min="16" max="16" width="23.85546875" style="3" bestFit="1" customWidth="1"/>
    <col min="17" max="17" width="5.7109375" style="3" customWidth="1"/>
    <col min="18" max="18" width="15.140625" style="3" customWidth="1"/>
    <col min="19" max="19" width="16" style="3" customWidth="1"/>
    <col min="20" max="20" width="14.7109375" style="3" customWidth="1"/>
    <col min="21" max="21" width="5" style="3" customWidth="1"/>
    <col min="22" max="22" width="5.42578125" style="3" customWidth="1"/>
    <col min="23" max="23" width="8.140625" style="3" customWidth="1"/>
    <col min="24" max="24" width="6.7109375" style="3" customWidth="1"/>
    <col min="25" max="25" width="9" style="3" customWidth="1"/>
    <col min="26" max="26" width="7.7109375" style="3" customWidth="1"/>
    <col min="27" max="27" width="8.140625" style="3" customWidth="1"/>
    <col min="28" max="28" width="7.28515625" style="3" customWidth="1"/>
    <col min="29" max="29" width="10.140625" style="3" customWidth="1"/>
    <col min="30" max="30" width="12.7109375" style="3" customWidth="1"/>
    <col min="31" max="31" width="13.7109375" style="3" customWidth="1"/>
    <col min="32" max="32" width="11.5703125" style="4" customWidth="1"/>
    <col min="33" max="33" width="12.5703125" style="4" customWidth="1"/>
    <col min="34" max="34" width="19" style="4" customWidth="1"/>
    <col min="35" max="35" width="21.7109375" style="3" customWidth="1"/>
    <col min="36" max="36" width="12.42578125" style="5" customWidth="1"/>
    <col min="37" max="37" width="19.28515625" style="3" customWidth="1"/>
    <col min="38" max="16384" width="11.42578125" style="3"/>
  </cols>
  <sheetData>
    <row r="1" spans="1:37" ht="48.7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1:37" ht="48.7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1:37" ht="48.7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1:37" ht="48.75" customHeight="1" x14ac:dyDescent="0.3"/>
    <row r="5" spans="1:37"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37" s="112" customFormat="1" ht="18.75" customHeight="1" x14ac:dyDescent="0.3">
      <c r="E6" s="113"/>
      <c r="H6" s="114"/>
      <c r="AF6" s="113"/>
      <c r="AG6" s="113"/>
      <c r="AH6" s="113"/>
      <c r="AJ6" s="114"/>
    </row>
    <row r="7" spans="1:37"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37"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37"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37"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37" s="2" customFormat="1" ht="107.25" customHeight="1" x14ac:dyDescent="0.35">
      <c r="A11" s="34"/>
      <c r="B11" s="283" t="s">
        <v>180</v>
      </c>
      <c r="C11" s="283" t="s">
        <v>178</v>
      </c>
      <c r="D11" s="283" t="s">
        <v>74</v>
      </c>
      <c r="E11" s="279" t="s">
        <v>224</v>
      </c>
      <c r="F11" s="279" t="s">
        <v>225</v>
      </c>
      <c r="G11" s="31" t="s">
        <v>42</v>
      </c>
      <c r="H11" s="281" t="s">
        <v>36</v>
      </c>
      <c r="I11" s="175" t="s">
        <v>46</v>
      </c>
      <c r="J11" s="176" t="s">
        <v>354</v>
      </c>
      <c r="K11" s="176" t="s">
        <v>355</v>
      </c>
      <c r="L11" s="195">
        <v>1</v>
      </c>
      <c r="M11" s="179">
        <v>0</v>
      </c>
      <c r="N11" s="195">
        <v>0</v>
      </c>
      <c r="O11" s="195">
        <f>SUM(L11:N11)</f>
        <v>1</v>
      </c>
      <c r="P11" s="176" t="s">
        <v>356</v>
      </c>
      <c r="Q11" s="179">
        <v>8</v>
      </c>
      <c r="R11" s="176" t="s">
        <v>603</v>
      </c>
      <c r="S11" s="176" t="s">
        <v>358</v>
      </c>
      <c r="T11" s="176" t="s">
        <v>357</v>
      </c>
      <c r="U11" s="180">
        <v>2</v>
      </c>
      <c r="V11" s="180">
        <v>4</v>
      </c>
      <c r="W11" s="180">
        <f>V11*U11</f>
        <v>8</v>
      </c>
      <c r="X11" s="181" t="str">
        <f>+IF(AND(U11*V11&gt;=24,U11*V11&lt;=40),"MA",IF(AND(U11*V11&gt;=10,U11*V11&lt;=20),"A",IF(AND(U11*V11&gt;=6,U11*V11&lt;=8),"M",IF(AND(U11*V11&gt;=0,U11*V11&lt;=4),"B",""))))</f>
        <v>M</v>
      </c>
      <c r="Y11" s="182"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2" t="s">
        <v>56</v>
      </c>
      <c r="AF11" s="179" t="s">
        <v>34</v>
      </c>
      <c r="AG11" s="179" t="s">
        <v>34</v>
      </c>
      <c r="AH11" s="179" t="s">
        <v>363</v>
      </c>
      <c r="AI11" s="175" t="s">
        <v>359</v>
      </c>
      <c r="AJ11" s="179" t="s">
        <v>34</v>
      </c>
      <c r="AK11" s="186" t="s">
        <v>35</v>
      </c>
    </row>
    <row r="12" spans="1:37" s="2" customFormat="1" ht="107.25" customHeight="1" x14ac:dyDescent="0.35">
      <c r="A12" s="35"/>
      <c r="B12" s="264"/>
      <c r="C12" s="264"/>
      <c r="D12" s="264"/>
      <c r="E12" s="270"/>
      <c r="F12" s="270"/>
      <c r="G12" s="32"/>
      <c r="H12" s="282"/>
      <c r="I12" s="175" t="s">
        <v>120</v>
      </c>
      <c r="J12" s="176" t="s">
        <v>360</v>
      </c>
      <c r="K12" s="187" t="s">
        <v>361</v>
      </c>
      <c r="L12" s="195">
        <v>1</v>
      </c>
      <c r="M12" s="179">
        <v>0</v>
      </c>
      <c r="N12" s="195">
        <v>0</v>
      </c>
      <c r="O12" s="195">
        <f>SUM(L12:N12)</f>
        <v>1</v>
      </c>
      <c r="P12" s="176" t="s">
        <v>356</v>
      </c>
      <c r="Q12" s="179">
        <v>8</v>
      </c>
      <c r="R12" s="187" t="s">
        <v>604</v>
      </c>
      <c r="S12" s="187" t="s">
        <v>358</v>
      </c>
      <c r="T12" s="187" t="s">
        <v>357</v>
      </c>
      <c r="U12" s="180">
        <v>2</v>
      </c>
      <c r="V12" s="180">
        <v>4</v>
      </c>
      <c r="W12" s="180">
        <f>V12*U12</f>
        <v>8</v>
      </c>
      <c r="X12" s="181" t="str">
        <f>+IF(AND(U12*V12&gt;=24,U12*V12&lt;=40),"MA",IF(AND(U12*V12&gt;=10,U12*V12&lt;=20),"A",IF(AND(U12*V12&gt;=6,U12*V12&lt;=8),"M",IF(AND(U12*V12&gt;=0,U12*V12&lt;=4),"B",""))))</f>
        <v>M</v>
      </c>
      <c r="Y12" s="182"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11</v>
      </c>
      <c r="AA12" s="180">
        <f>W12*Z12</f>
        <v>88</v>
      </c>
      <c r="AB12" s="183" t="str">
        <f>+IF(AND(U12*V12*Z12&gt;=600,U12*V12*Z12&lt;=4000),"I",IF(AND(U12*V12*Z12&gt;=150,U12*V12*Z12&lt;=500),"II",IF(AND(U12*V12*Z12&gt;=40,U12*V12*Z12&lt;=120),"III",IF(AND(U12*V12*Z12&gt;=0,U12*V12*Z12&lt;=20),"IV",""))))</f>
        <v>III</v>
      </c>
      <c r="AC12" s="182"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+IF(AB12="I","No aceptable",IF(AB12="II","No aceptable o aceptable con control específico",IF(AB12="III","Aceptable",IF(AB12="IV","Aceptable",""))))</f>
        <v>Aceptable</v>
      </c>
      <c r="AE12" s="182" t="s">
        <v>121</v>
      </c>
      <c r="AF12" s="179" t="s">
        <v>34</v>
      </c>
      <c r="AG12" s="179" t="s">
        <v>34</v>
      </c>
      <c r="AH12" s="179" t="s">
        <v>364</v>
      </c>
      <c r="AI12" s="175" t="s">
        <v>359</v>
      </c>
      <c r="AJ12" s="179" t="s">
        <v>34</v>
      </c>
      <c r="AK12" s="186" t="s">
        <v>35</v>
      </c>
    </row>
    <row r="13" spans="1:37" s="2" customFormat="1" ht="107.25" customHeight="1" thickBot="1" x14ac:dyDescent="0.4">
      <c r="A13" s="35"/>
      <c r="B13" s="264"/>
      <c r="C13" s="264"/>
      <c r="D13" s="264"/>
      <c r="E13" s="270"/>
      <c r="F13" s="270"/>
      <c r="G13" s="276" t="s">
        <v>33</v>
      </c>
      <c r="H13" s="240" t="s">
        <v>44</v>
      </c>
      <c r="I13" s="175" t="s">
        <v>60</v>
      </c>
      <c r="J13" s="175" t="s">
        <v>340</v>
      </c>
      <c r="K13" s="175" t="s">
        <v>327</v>
      </c>
      <c r="L13" s="202">
        <v>1</v>
      </c>
      <c r="M13" s="175">
        <v>0</v>
      </c>
      <c r="N13" s="202">
        <v>0</v>
      </c>
      <c r="O13" s="202">
        <f t="shared" ref="O13:O27" si="0">SUM(L13:N13)</f>
        <v>1</v>
      </c>
      <c r="P13" s="175" t="s">
        <v>337</v>
      </c>
      <c r="Q13" s="179">
        <v>8</v>
      </c>
      <c r="R13" s="175" t="s">
        <v>331</v>
      </c>
      <c r="S13" s="175" t="s">
        <v>329</v>
      </c>
      <c r="T13" s="175" t="s">
        <v>443</v>
      </c>
      <c r="U13" s="180">
        <v>2</v>
      </c>
      <c r="V13" s="180">
        <v>2</v>
      </c>
      <c r="W13" s="180">
        <f t="shared" ref="W13:W21" si="1">V13*U13</f>
        <v>4</v>
      </c>
      <c r="X13" s="181" t="str">
        <f t="shared" ref="X13:X21" si="2">+IF(AND(U13*V13&gt;=24,U13*V13&lt;=40),"MA",IF(AND(U13*V13&gt;=10,U13*V13&lt;=20),"A",IF(AND(U13*V13&gt;=6,U13*V13&lt;=8),"M",IF(AND(U13*V13&gt;=0,U13*V13&lt;=4),"B",""))))</f>
        <v>B</v>
      </c>
      <c r="Y13" s="182" t="str">
        <f t="shared" ref="Y13:Y21" si="3">+IF(X13="MA","Situación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180">
        <v>25</v>
      </c>
      <c r="AA13" s="180">
        <f t="shared" ref="AA13:AA21" si="4">W13*Z13</f>
        <v>100</v>
      </c>
      <c r="AB13" s="183" t="str">
        <f t="shared" ref="AB13:AB21" si="5">+IF(AND(U13*V13*Z13&gt;=600,U13*V13*Z13&lt;=4000),"I",IF(AND(U13*V13*Z13&gt;=150,U13*V13*Z13&lt;=500),"II",IF(AND(U13*V13*Z13&gt;=40,U13*V13*Z13&lt;=120),"III",IF(AND(U13*V13*Z13&gt;=0,U13*V13*Z13&lt;=20),"IV",""))))</f>
        <v>III</v>
      </c>
      <c r="AC13" s="182" t="str">
        <f t="shared" ref="AC13:AC21"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 t="shared" ref="AD13:AD21" si="7">+IF(AB13="I","No aceptable",IF(AB13="II","No aceptable o aceptable con control específico",IF(AB13="III","Aceptable",IF(AB13="IV","Aceptable",""))))</f>
        <v>Aceptable</v>
      </c>
      <c r="AE13" s="175" t="s">
        <v>351</v>
      </c>
      <c r="AF13" s="175" t="s">
        <v>34</v>
      </c>
      <c r="AG13" s="175" t="s">
        <v>34</v>
      </c>
      <c r="AH13" s="175" t="s">
        <v>34</v>
      </c>
      <c r="AI13" s="175" t="s">
        <v>338</v>
      </c>
      <c r="AJ13" s="175" t="s">
        <v>34</v>
      </c>
      <c r="AK13" s="186" t="s">
        <v>271</v>
      </c>
    </row>
    <row r="14" spans="1:37" s="2" customFormat="1" ht="107.25" customHeight="1" thickBot="1" x14ac:dyDescent="0.4">
      <c r="A14" s="35"/>
      <c r="B14" s="264"/>
      <c r="C14" s="264"/>
      <c r="D14" s="264"/>
      <c r="E14" s="270"/>
      <c r="F14" s="270"/>
      <c r="G14" s="277"/>
      <c r="H14" s="244"/>
      <c r="I14" s="175" t="s">
        <v>333</v>
      </c>
      <c r="J14" s="175" t="s">
        <v>334</v>
      </c>
      <c r="K14" s="175" t="s">
        <v>335</v>
      </c>
      <c r="L14" s="202">
        <v>1</v>
      </c>
      <c r="M14" s="175">
        <v>0</v>
      </c>
      <c r="N14" s="202">
        <v>0</v>
      </c>
      <c r="O14" s="202">
        <f t="shared" ref="O14:O16" si="8">SUM(L14:N14)</f>
        <v>1</v>
      </c>
      <c r="P14" s="175" t="s">
        <v>336</v>
      </c>
      <c r="Q14" s="179">
        <v>8</v>
      </c>
      <c r="R14" s="175" t="s">
        <v>339</v>
      </c>
      <c r="S14" s="175" t="s">
        <v>643</v>
      </c>
      <c r="T14" s="175" t="s">
        <v>444</v>
      </c>
      <c r="U14" s="180">
        <v>2</v>
      </c>
      <c r="V14" s="180">
        <v>2</v>
      </c>
      <c r="W14" s="180">
        <f t="shared" si="1"/>
        <v>4</v>
      </c>
      <c r="X14" s="181" t="str">
        <f t="shared" si="2"/>
        <v>B</v>
      </c>
      <c r="Y14" s="182" t="str">
        <f t="shared" si="3"/>
        <v>Situación mejorable con exposición ocasional o esporádica, o situación sin anomalía destacable con cualquier nivel de exposición. No es esperable que se materialice el riesgo, aunque puede ser concebible.</v>
      </c>
      <c r="Z14" s="180">
        <v>25</v>
      </c>
      <c r="AA14" s="180">
        <f t="shared" si="4"/>
        <v>100</v>
      </c>
      <c r="AB14" s="183" t="str">
        <f t="shared" si="5"/>
        <v>III</v>
      </c>
      <c r="AC14" s="182" t="str">
        <f t="shared" si="6"/>
        <v>Mejorar si es posible. Sería conveniente justificar la intervención y su rentabilidad.</v>
      </c>
      <c r="AD14" s="184" t="str">
        <f t="shared" si="7"/>
        <v>Aceptable</v>
      </c>
      <c r="AE14" s="190" t="s">
        <v>342</v>
      </c>
      <c r="AF14" s="175" t="s">
        <v>34</v>
      </c>
      <c r="AG14" s="175" t="s">
        <v>34</v>
      </c>
      <c r="AH14" s="175" t="s">
        <v>34</v>
      </c>
      <c r="AI14" s="175" t="s">
        <v>341</v>
      </c>
      <c r="AJ14" s="175" t="s">
        <v>34</v>
      </c>
      <c r="AK14" s="186" t="s">
        <v>271</v>
      </c>
    </row>
    <row r="15" spans="1:37" s="110" customFormat="1" ht="107.25" customHeight="1" thickBot="1" x14ac:dyDescent="0.4">
      <c r="A15" s="125"/>
      <c r="B15" s="264"/>
      <c r="C15" s="264"/>
      <c r="D15" s="264"/>
      <c r="E15" s="270"/>
      <c r="F15" s="270"/>
      <c r="G15" s="277"/>
      <c r="H15" s="244"/>
      <c r="I15" s="175" t="s">
        <v>625</v>
      </c>
      <c r="J15" s="175" t="s">
        <v>626</v>
      </c>
      <c r="K15" s="175" t="s">
        <v>631</v>
      </c>
      <c r="L15" s="202">
        <v>1</v>
      </c>
      <c r="M15" s="175">
        <v>0</v>
      </c>
      <c r="N15" s="202">
        <v>0</v>
      </c>
      <c r="O15" s="202">
        <f t="shared" si="8"/>
        <v>1</v>
      </c>
      <c r="P15" s="175" t="s">
        <v>632</v>
      </c>
      <c r="Q15" s="179">
        <v>8</v>
      </c>
      <c r="R15" s="175" t="s">
        <v>331</v>
      </c>
      <c r="S15" s="175" t="s">
        <v>634</v>
      </c>
      <c r="T15" s="175" t="s">
        <v>636</v>
      </c>
      <c r="U15" s="180">
        <v>2</v>
      </c>
      <c r="V15" s="180">
        <v>3</v>
      </c>
      <c r="W15" s="180">
        <f t="shared" si="1"/>
        <v>6</v>
      </c>
      <c r="X15" s="181" t="str">
        <f t="shared" si="2"/>
        <v>M</v>
      </c>
      <c r="Y15" s="182" t="str">
        <f t="shared" si="3"/>
        <v>Situación deficiente con exposición esporádica, o bien situación mejorable con exposición continuada o frecuente. Es posible que suceda el daño alguna vez.</v>
      </c>
      <c r="Z15" s="180">
        <v>10</v>
      </c>
      <c r="AA15" s="180">
        <f t="shared" si="4"/>
        <v>60</v>
      </c>
      <c r="AB15" s="183" t="str">
        <f t="shared" si="5"/>
        <v>III</v>
      </c>
      <c r="AC15" s="182" t="str">
        <f t="shared" si="6"/>
        <v>Mejorar si es posible. Sería conveniente justificar la intervención y su rentabilidad.</v>
      </c>
      <c r="AD15" s="184" t="str">
        <f t="shared" si="7"/>
        <v>Aceptable</v>
      </c>
      <c r="AE15" s="190" t="s">
        <v>342</v>
      </c>
      <c r="AF15" s="175" t="s">
        <v>34</v>
      </c>
      <c r="AG15" s="175" t="s">
        <v>34</v>
      </c>
      <c r="AH15" s="175" t="s">
        <v>34</v>
      </c>
      <c r="AI15" s="175" t="s">
        <v>338</v>
      </c>
      <c r="AJ15" s="175" t="s">
        <v>34</v>
      </c>
      <c r="AK15" s="186" t="s">
        <v>35</v>
      </c>
    </row>
    <row r="16" spans="1:37" s="110" customFormat="1" ht="107.25" customHeight="1" x14ac:dyDescent="0.35">
      <c r="A16" s="125"/>
      <c r="B16" s="264"/>
      <c r="C16" s="264"/>
      <c r="D16" s="264"/>
      <c r="E16" s="270"/>
      <c r="F16" s="270"/>
      <c r="G16" s="277"/>
      <c r="H16" s="244"/>
      <c r="I16" s="175" t="s">
        <v>627</v>
      </c>
      <c r="J16" s="175" t="s">
        <v>628</v>
      </c>
      <c r="K16" s="175" t="s">
        <v>629</v>
      </c>
      <c r="L16" s="202">
        <v>1</v>
      </c>
      <c r="M16" s="175">
        <v>0</v>
      </c>
      <c r="N16" s="202">
        <v>0</v>
      </c>
      <c r="O16" s="202">
        <f t="shared" si="8"/>
        <v>1</v>
      </c>
      <c r="P16" s="175" t="s">
        <v>630</v>
      </c>
      <c r="Q16" s="179">
        <v>8</v>
      </c>
      <c r="R16" s="175" t="s">
        <v>331</v>
      </c>
      <c r="S16" s="175" t="s">
        <v>633</v>
      </c>
      <c r="T16" s="175" t="s">
        <v>635</v>
      </c>
      <c r="U16" s="180">
        <v>2</v>
      </c>
      <c r="V16" s="180">
        <v>3</v>
      </c>
      <c r="W16" s="180">
        <f t="shared" si="1"/>
        <v>6</v>
      </c>
      <c r="X16" s="181" t="str">
        <f t="shared" si="2"/>
        <v>M</v>
      </c>
      <c r="Y16" s="182" t="str">
        <f t="shared" si="3"/>
        <v>Situación deficiente con exposición esporádica, o bien situación mejorable con exposición continuada o frecuente. Es posible que suceda el daño alguna vez.</v>
      </c>
      <c r="Z16" s="180">
        <v>10</v>
      </c>
      <c r="AA16" s="180">
        <f t="shared" si="4"/>
        <v>60</v>
      </c>
      <c r="AB16" s="183" t="str">
        <f t="shared" si="5"/>
        <v>III</v>
      </c>
      <c r="AC16" s="182" t="str">
        <f t="shared" si="6"/>
        <v>Mejorar si es posible. Sería conveniente justificar la intervención y su rentabilidad.</v>
      </c>
      <c r="AD16" s="184" t="str">
        <f t="shared" si="7"/>
        <v>Aceptable</v>
      </c>
      <c r="AE16" s="190" t="s">
        <v>342</v>
      </c>
      <c r="AF16" s="175" t="s">
        <v>34</v>
      </c>
      <c r="AG16" s="175" t="s">
        <v>34</v>
      </c>
      <c r="AH16" s="175" t="s">
        <v>34</v>
      </c>
      <c r="AI16" s="175" t="s">
        <v>338</v>
      </c>
      <c r="AJ16" s="175" t="s">
        <v>34</v>
      </c>
      <c r="AK16" s="186" t="s">
        <v>618</v>
      </c>
    </row>
    <row r="17" spans="1:37" s="110" customFormat="1" ht="107.25" customHeight="1" x14ac:dyDescent="0.35">
      <c r="A17" s="125"/>
      <c r="B17" s="264"/>
      <c r="C17" s="264"/>
      <c r="D17" s="264"/>
      <c r="E17" s="270"/>
      <c r="F17" s="270"/>
      <c r="G17" s="277"/>
      <c r="H17" s="244"/>
      <c r="I17" s="175" t="s">
        <v>612</v>
      </c>
      <c r="J17" s="175" t="s">
        <v>613</v>
      </c>
      <c r="K17" s="175" t="s">
        <v>614</v>
      </c>
      <c r="L17" s="202">
        <v>1</v>
      </c>
      <c r="M17" s="175">
        <v>0</v>
      </c>
      <c r="N17" s="202">
        <v>0</v>
      </c>
      <c r="O17" s="202">
        <f t="shared" ref="O17" si="9">SUM(L17:N17)</f>
        <v>1</v>
      </c>
      <c r="P17" s="175" t="s">
        <v>615</v>
      </c>
      <c r="Q17" s="179">
        <v>8</v>
      </c>
      <c r="R17" s="175" t="s">
        <v>331</v>
      </c>
      <c r="S17" s="175" t="s">
        <v>616</v>
      </c>
      <c r="T17" s="175" t="s">
        <v>617</v>
      </c>
      <c r="U17" s="180">
        <v>2</v>
      </c>
      <c r="V17" s="180">
        <v>1</v>
      </c>
      <c r="W17" s="180">
        <f t="shared" si="1"/>
        <v>2</v>
      </c>
      <c r="X17" s="181" t="str">
        <f t="shared" si="2"/>
        <v>B</v>
      </c>
      <c r="Y17" s="182" t="str">
        <f t="shared" si="3"/>
        <v>Situación mejorable con exposición ocasional o esporádica, o situación sin anomalía destacable con cualquier nivel de exposición. No es esperable que se materialice el riesgo, aunque puede ser concebible.</v>
      </c>
      <c r="Z17" s="180">
        <v>10</v>
      </c>
      <c r="AA17" s="180">
        <f t="shared" si="4"/>
        <v>20</v>
      </c>
      <c r="AB17" s="183" t="str">
        <f t="shared" si="5"/>
        <v>IV</v>
      </c>
      <c r="AC17" s="182" t="str">
        <f t="shared" si="6"/>
        <v>Mantener las medidas de control existentes, pero se deberían considerar soluciones o mejoras y se deben hacer comprobaciones periódicas para asegurar que el riesgo aún es tolerable.</v>
      </c>
      <c r="AD17" s="184" t="str">
        <f t="shared" si="7"/>
        <v>Aceptable</v>
      </c>
      <c r="AE17" s="175" t="s">
        <v>351</v>
      </c>
      <c r="AF17" s="175" t="s">
        <v>34</v>
      </c>
      <c r="AG17" s="175" t="s">
        <v>34</v>
      </c>
      <c r="AH17" s="175" t="s">
        <v>34</v>
      </c>
      <c r="AI17" s="175" t="s">
        <v>338</v>
      </c>
      <c r="AJ17" s="175" t="s">
        <v>34</v>
      </c>
      <c r="AK17" s="186" t="s">
        <v>618</v>
      </c>
    </row>
    <row r="18" spans="1:37" s="2" customFormat="1" ht="107.25" customHeight="1" x14ac:dyDescent="0.35">
      <c r="A18" s="35"/>
      <c r="B18" s="264"/>
      <c r="C18" s="264"/>
      <c r="D18" s="264"/>
      <c r="E18" s="270"/>
      <c r="F18" s="270"/>
      <c r="G18" s="278"/>
      <c r="H18" s="244"/>
      <c r="I18" s="175" t="s">
        <v>62</v>
      </c>
      <c r="J18" s="175" t="s">
        <v>332</v>
      </c>
      <c r="K18" s="175" t="s">
        <v>327</v>
      </c>
      <c r="L18" s="203">
        <v>1</v>
      </c>
      <c r="M18" s="175">
        <v>0</v>
      </c>
      <c r="N18" s="202">
        <v>0</v>
      </c>
      <c r="O18" s="202">
        <f t="shared" si="0"/>
        <v>1</v>
      </c>
      <c r="P18" s="175" t="s">
        <v>337</v>
      </c>
      <c r="Q18" s="175">
        <v>8</v>
      </c>
      <c r="R18" s="175" t="s">
        <v>331</v>
      </c>
      <c r="S18" s="175" t="s">
        <v>329</v>
      </c>
      <c r="T18" s="175" t="s">
        <v>443</v>
      </c>
      <c r="U18" s="180">
        <v>2</v>
      </c>
      <c r="V18" s="180">
        <v>2</v>
      </c>
      <c r="W18" s="180">
        <f t="shared" si="1"/>
        <v>4</v>
      </c>
      <c r="X18" s="201" t="str">
        <f t="shared" si="2"/>
        <v>B</v>
      </c>
      <c r="Y18" s="182" t="str">
        <f t="shared" si="3"/>
        <v>Situación mejorable con exposición ocasional o esporádica, o situación sin anomalía destacable con cualquier nivel de exposición. No es esperable que se materialice el riesgo, aunque puede ser concebible.</v>
      </c>
      <c r="Z18" s="180">
        <v>25</v>
      </c>
      <c r="AA18" s="180">
        <f t="shared" si="4"/>
        <v>100</v>
      </c>
      <c r="AB18" s="183" t="str">
        <f t="shared" si="5"/>
        <v>III</v>
      </c>
      <c r="AC18" s="182" t="str">
        <f t="shared" si="6"/>
        <v>Mejorar si es posible. Sería conveniente justificar la intervención y su rentabilidad.</v>
      </c>
      <c r="AD18" s="184" t="str">
        <f t="shared" si="7"/>
        <v>Aceptable</v>
      </c>
      <c r="AE18" s="175" t="s">
        <v>351</v>
      </c>
      <c r="AF18" s="175" t="s">
        <v>34</v>
      </c>
      <c r="AG18" s="175" t="s">
        <v>34</v>
      </c>
      <c r="AH18" s="175" t="s">
        <v>34</v>
      </c>
      <c r="AI18" s="175" t="s">
        <v>338</v>
      </c>
      <c r="AJ18" s="175" t="s">
        <v>202</v>
      </c>
      <c r="AK18" s="188" t="s">
        <v>271</v>
      </c>
    </row>
    <row r="19" spans="1:37" s="2" customFormat="1" ht="107.25" customHeight="1" x14ac:dyDescent="0.35">
      <c r="A19" s="35"/>
      <c r="B19" s="264"/>
      <c r="C19" s="264"/>
      <c r="D19" s="264"/>
      <c r="E19" s="270"/>
      <c r="F19" s="270"/>
      <c r="G19" s="100" t="s">
        <v>42</v>
      </c>
      <c r="H19" s="187" t="s">
        <v>306</v>
      </c>
      <c r="I19" s="187" t="s">
        <v>522</v>
      </c>
      <c r="J19" s="187" t="s">
        <v>509</v>
      </c>
      <c r="K19" s="187" t="s">
        <v>510</v>
      </c>
      <c r="L19" s="203">
        <v>1</v>
      </c>
      <c r="M19" s="175">
        <v>0</v>
      </c>
      <c r="N19" s="202">
        <v>0</v>
      </c>
      <c r="O19" s="202">
        <v>1</v>
      </c>
      <c r="P19" s="187" t="s">
        <v>511</v>
      </c>
      <c r="Q19" s="175">
        <v>8</v>
      </c>
      <c r="R19" s="187" t="s">
        <v>512</v>
      </c>
      <c r="S19" s="187" t="s">
        <v>513</v>
      </c>
      <c r="T19" s="187" t="s">
        <v>514</v>
      </c>
      <c r="U19" s="180">
        <v>2</v>
      </c>
      <c r="V19" s="180">
        <v>3</v>
      </c>
      <c r="W19" s="180">
        <f t="shared" si="1"/>
        <v>6</v>
      </c>
      <c r="X19" s="181" t="str">
        <f t="shared" si="2"/>
        <v>M</v>
      </c>
      <c r="Y19" s="182" t="str">
        <f t="shared" si="3"/>
        <v>Situación deficiente con exposición esporádica, o bien situación mejorable con exposición continuada o frecuente. Es posible que suceda el daño alguna vez.</v>
      </c>
      <c r="Z19" s="180">
        <v>25</v>
      </c>
      <c r="AA19" s="180">
        <f t="shared" si="4"/>
        <v>150</v>
      </c>
      <c r="AB19" s="183" t="str">
        <f t="shared" si="5"/>
        <v>II</v>
      </c>
      <c r="AC19" s="182" t="str">
        <f t="shared" si="6"/>
        <v>Corregir y adoptar medidas de control de inmediato. Sin embargo suspenda actividades si el nivel de riesgo está por encima o igual de 360.</v>
      </c>
      <c r="AD19" s="184" t="str">
        <f t="shared" si="7"/>
        <v>No aceptable o aceptable con control específico</v>
      </c>
      <c r="AE19" s="182" t="s">
        <v>655</v>
      </c>
      <c r="AF19" s="175" t="s">
        <v>34</v>
      </c>
      <c r="AG19" s="175" t="s">
        <v>34</v>
      </c>
      <c r="AH19" s="180" t="s">
        <v>507</v>
      </c>
      <c r="AI19" s="197" t="s">
        <v>508</v>
      </c>
      <c r="AJ19" s="175" t="s">
        <v>506</v>
      </c>
      <c r="AK19" s="188" t="s">
        <v>271</v>
      </c>
    </row>
    <row r="20" spans="1:37" s="2" customFormat="1" ht="107.25" customHeight="1" x14ac:dyDescent="0.35">
      <c r="A20" s="35"/>
      <c r="B20" s="264"/>
      <c r="C20" s="264"/>
      <c r="D20" s="264"/>
      <c r="E20" s="270"/>
      <c r="F20" s="270"/>
      <c r="G20" s="31" t="s">
        <v>42</v>
      </c>
      <c r="H20" s="242" t="s">
        <v>50</v>
      </c>
      <c r="I20" s="187" t="s">
        <v>310</v>
      </c>
      <c r="J20" s="187" t="s">
        <v>311</v>
      </c>
      <c r="K20" s="187" t="s">
        <v>314</v>
      </c>
      <c r="L20" s="194">
        <v>1</v>
      </c>
      <c r="M20" s="179">
        <v>0</v>
      </c>
      <c r="N20" s="195">
        <v>0</v>
      </c>
      <c r="O20" s="195">
        <f t="shared" si="0"/>
        <v>1</v>
      </c>
      <c r="P20" s="196" t="s">
        <v>317</v>
      </c>
      <c r="Q20" s="179">
        <v>8</v>
      </c>
      <c r="R20" s="196" t="s">
        <v>319</v>
      </c>
      <c r="S20" s="196" t="s">
        <v>320</v>
      </c>
      <c r="T20" s="196" t="s">
        <v>321</v>
      </c>
      <c r="U20" s="179">
        <v>6</v>
      </c>
      <c r="V20" s="179">
        <v>4</v>
      </c>
      <c r="W20" s="179">
        <f t="shared" si="1"/>
        <v>24</v>
      </c>
      <c r="X20" s="179" t="str">
        <f t="shared" si="2"/>
        <v>MA</v>
      </c>
      <c r="Y20" s="182" t="str">
        <f t="shared" si="3"/>
        <v>Situación deficiente con exposición continua, o muy deficiente con exposición frecuente. Normalmente la materialización del riesgo ocurre con frecuencia.</v>
      </c>
      <c r="Z20" s="180">
        <v>10</v>
      </c>
      <c r="AA20" s="180">
        <f t="shared" si="4"/>
        <v>240</v>
      </c>
      <c r="AB20" s="183" t="str">
        <f t="shared" si="5"/>
        <v>II</v>
      </c>
      <c r="AC20" s="182" t="str">
        <f t="shared" si="6"/>
        <v>Corregir y adoptar medidas de control de inmediato. Sin embargo suspenda actividades si el nivel de riesgo está por encima o igual de 360.</v>
      </c>
      <c r="AD20" s="184" t="str">
        <f t="shared" si="7"/>
        <v>No aceptable o aceptable con control específico</v>
      </c>
      <c r="AE20" s="188" t="s">
        <v>545</v>
      </c>
      <c r="AF20" s="175" t="s">
        <v>34</v>
      </c>
      <c r="AG20" s="175" t="s">
        <v>34</v>
      </c>
      <c r="AH20" s="187" t="s">
        <v>325</v>
      </c>
      <c r="AI20" s="187" t="s">
        <v>326</v>
      </c>
      <c r="AJ20" s="179" t="s">
        <v>34</v>
      </c>
      <c r="AK20" s="186" t="s">
        <v>35</v>
      </c>
    </row>
    <row r="21" spans="1:37" s="2" customFormat="1" ht="107.25" customHeight="1" x14ac:dyDescent="0.35">
      <c r="A21" s="35"/>
      <c r="B21" s="264"/>
      <c r="C21" s="264"/>
      <c r="D21" s="264"/>
      <c r="E21" s="270"/>
      <c r="F21" s="270"/>
      <c r="G21" s="31" t="s">
        <v>42</v>
      </c>
      <c r="H21" s="242"/>
      <c r="I21" s="187" t="s">
        <v>313</v>
      </c>
      <c r="J21" s="187" t="s">
        <v>312</v>
      </c>
      <c r="K21" s="187" t="s">
        <v>315</v>
      </c>
      <c r="L21" s="195">
        <v>1</v>
      </c>
      <c r="M21" s="179">
        <v>0</v>
      </c>
      <c r="N21" s="195">
        <v>0</v>
      </c>
      <c r="O21" s="195">
        <f t="shared" si="0"/>
        <v>1</v>
      </c>
      <c r="P21" s="196" t="s">
        <v>318</v>
      </c>
      <c r="Q21" s="179">
        <v>8</v>
      </c>
      <c r="R21" s="196" t="s">
        <v>322</v>
      </c>
      <c r="S21" s="196" t="s">
        <v>323</v>
      </c>
      <c r="T21" s="196" t="s">
        <v>324</v>
      </c>
      <c r="U21" s="179">
        <v>6</v>
      </c>
      <c r="V21" s="179">
        <v>4</v>
      </c>
      <c r="W21" s="179">
        <f t="shared" si="1"/>
        <v>24</v>
      </c>
      <c r="X21" s="179" t="str">
        <f t="shared" si="2"/>
        <v>MA</v>
      </c>
      <c r="Y21" s="182" t="str">
        <f t="shared" si="3"/>
        <v>Situación deficiente con exposición continua, o muy deficiente con exposición frecuente. Normalmente la materialización del riesgo ocurre con frecuencia.</v>
      </c>
      <c r="Z21" s="180">
        <v>10</v>
      </c>
      <c r="AA21" s="180">
        <f t="shared" si="4"/>
        <v>240</v>
      </c>
      <c r="AB21" s="183" t="str">
        <f t="shared" si="5"/>
        <v>II</v>
      </c>
      <c r="AC21" s="182" t="str">
        <f t="shared" si="6"/>
        <v>Corregir y adoptar medidas de control de inmediato. Sin embargo suspenda actividades si el nivel de riesgo está por encima o igual de 360.</v>
      </c>
      <c r="AD21" s="184" t="str">
        <f t="shared" si="7"/>
        <v>No aceptable o aceptable con control específico</v>
      </c>
      <c r="AE21" s="188" t="s">
        <v>545</v>
      </c>
      <c r="AF21" s="175" t="s">
        <v>34</v>
      </c>
      <c r="AG21" s="175" t="s">
        <v>34</v>
      </c>
      <c r="AH21" s="187" t="s">
        <v>325</v>
      </c>
      <c r="AI21" s="187" t="s">
        <v>326</v>
      </c>
      <c r="AJ21" s="179" t="s">
        <v>34</v>
      </c>
      <c r="AK21" s="186" t="s">
        <v>35</v>
      </c>
    </row>
    <row r="22" spans="1:37" s="2" customFormat="1" ht="107.25" customHeight="1" x14ac:dyDescent="0.35">
      <c r="A22" s="35"/>
      <c r="B22" s="264"/>
      <c r="C22" s="264"/>
      <c r="D22" s="264"/>
      <c r="E22" s="270"/>
      <c r="F22" s="270"/>
      <c r="G22" s="31" t="s">
        <v>33</v>
      </c>
      <c r="H22" s="242" t="s">
        <v>45</v>
      </c>
      <c r="I22" s="204" t="s">
        <v>99</v>
      </c>
      <c r="J22" s="187" t="s">
        <v>424</v>
      </c>
      <c r="K22" s="187" t="s">
        <v>400</v>
      </c>
      <c r="L22" s="195">
        <v>1</v>
      </c>
      <c r="M22" s="179">
        <v>0</v>
      </c>
      <c r="N22" s="195">
        <v>0</v>
      </c>
      <c r="O22" s="195">
        <f t="shared" si="0"/>
        <v>1</v>
      </c>
      <c r="P22" s="187" t="s">
        <v>423</v>
      </c>
      <c r="Q22" s="179">
        <v>8</v>
      </c>
      <c r="R22" s="187" t="s">
        <v>202</v>
      </c>
      <c r="S22" s="175" t="s">
        <v>439</v>
      </c>
      <c r="T22" s="175" t="s">
        <v>446</v>
      </c>
      <c r="U22" s="180">
        <v>2</v>
      </c>
      <c r="V22" s="180">
        <v>2</v>
      </c>
      <c r="W22" s="180">
        <f t="shared" ref="W22:W27" si="10">V22*U22</f>
        <v>4</v>
      </c>
      <c r="X22" s="181" t="str">
        <f t="shared" ref="X22:X27" si="11">+IF(AND(U22*V22&gt;=24,U22*V22&lt;=40),"MA",IF(AND(U22*V22&gt;=10,U22*V22&lt;=20),"A",IF(AND(U22*V22&gt;=6,U22*V22&lt;=8),"M",IF(AND(U22*V22&gt;=0,U22*V22&lt;=4),"B",""))))</f>
        <v>B</v>
      </c>
      <c r="Y22" s="182" t="str">
        <f t="shared" ref="Y22:Y27" si="12">+IF(X22="MA","Situación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2" s="180">
        <v>10</v>
      </c>
      <c r="AA22" s="180">
        <f t="shared" ref="AA22:AA27" si="13">W22*Z22</f>
        <v>40</v>
      </c>
      <c r="AB22" s="183" t="str">
        <f t="shared" ref="AB22:AB27" si="14">+IF(AND(U22*V22*Z22&gt;=600,U22*V22*Z22&lt;=4000),"I",IF(AND(U22*V22*Z22&gt;=150,U22*V22*Z22&lt;=500),"II",IF(AND(U22*V22*Z22&gt;=40,U22*V22*Z22&lt;=120),"III",IF(AND(U22*V22*Z22&gt;=0,U22*V22*Z22&lt;=20),"IV",""))))</f>
        <v>III</v>
      </c>
      <c r="AC22" s="182" t="str">
        <f t="shared" ref="AC22:AC27" si="15">+IF(AB22="I","Situación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84" t="str">
        <f t="shared" ref="AD22:AD27" si="16">+IF(AB22="I","No aceptable",IF(AB22="II","No aceptable o aceptable con control específico",IF(AB22="III","Aceptable",IF(AB22="IV","Aceptable",""))))</f>
        <v>Aceptable</v>
      </c>
      <c r="AE22" s="182" t="s">
        <v>67</v>
      </c>
      <c r="AF22" s="179" t="s">
        <v>34</v>
      </c>
      <c r="AG22" s="179" t="s">
        <v>34</v>
      </c>
      <c r="AH22" s="187" t="s">
        <v>190</v>
      </c>
      <c r="AI22" s="187" t="s">
        <v>447</v>
      </c>
      <c r="AJ22" s="179" t="s">
        <v>34</v>
      </c>
      <c r="AK22" s="186" t="s">
        <v>35</v>
      </c>
    </row>
    <row r="23" spans="1:37" s="2" customFormat="1" ht="107.25" customHeight="1" x14ac:dyDescent="0.35">
      <c r="A23" s="35"/>
      <c r="B23" s="264"/>
      <c r="C23" s="264"/>
      <c r="D23" s="264"/>
      <c r="E23" s="270"/>
      <c r="F23" s="270"/>
      <c r="G23" s="31" t="s">
        <v>33</v>
      </c>
      <c r="H23" s="242"/>
      <c r="I23" s="204" t="s">
        <v>65</v>
      </c>
      <c r="J23" s="187" t="s">
        <v>416</v>
      </c>
      <c r="K23" s="187" t="s">
        <v>400</v>
      </c>
      <c r="L23" s="195">
        <v>1</v>
      </c>
      <c r="M23" s="179">
        <v>0</v>
      </c>
      <c r="N23" s="195">
        <v>0</v>
      </c>
      <c r="O23" s="195">
        <f t="shared" si="0"/>
        <v>1</v>
      </c>
      <c r="P23" s="187" t="s">
        <v>417</v>
      </c>
      <c r="Q23" s="179">
        <v>1</v>
      </c>
      <c r="R23" s="187" t="s">
        <v>419</v>
      </c>
      <c r="S23" s="187" t="s">
        <v>644</v>
      </c>
      <c r="T23" s="175" t="s">
        <v>445</v>
      </c>
      <c r="U23" s="180">
        <v>6</v>
      </c>
      <c r="V23" s="180">
        <v>2</v>
      </c>
      <c r="W23" s="180">
        <f t="shared" si="10"/>
        <v>12</v>
      </c>
      <c r="X23" s="181" t="str">
        <f t="shared" si="11"/>
        <v>A</v>
      </c>
      <c r="Y23" s="182" t="str">
        <f t="shared" si="12"/>
        <v>Situación deficiente con exposición frecuente u ocasional, o bien situación muy deficiente con exposición ocasional o esporádica. La materialización de Riesgo es posible que suceda varias veces en la vida laboral</v>
      </c>
      <c r="Z23" s="180">
        <v>10</v>
      </c>
      <c r="AA23" s="180">
        <f t="shared" si="13"/>
        <v>120</v>
      </c>
      <c r="AB23" s="183" t="str">
        <f t="shared" si="14"/>
        <v>III</v>
      </c>
      <c r="AC23" s="182" t="str">
        <f t="shared" si="15"/>
        <v>Mejorar si es posible. Sería conveniente justificar la intervención y su rentabilidad.</v>
      </c>
      <c r="AD23" s="184" t="str">
        <f t="shared" si="16"/>
        <v>Aceptable</v>
      </c>
      <c r="AE23" s="188" t="s">
        <v>128</v>
      </c>
      <c r="AF23" s="188" t="s">
        <v>34</v>
      </c>
      <c r="AG23" s="175" t="s">
        <v>202</v>
      </c>
      <c r="AH23" s="187" t="s">
        <v>420</v>
      </c>
      <c r="AI23" s="187" t="s">
        <v>421</v>
      </c>
      <c r="AJ23" s="179" t="s">
        <v>34</v>
      </c>
      <c r="AK23" s="186" t="s">
        <v>35</v>
      </c>
    </row>
    <row r="24" spans="1:37" s="2" customFormat="1" ht="107.25" customHeight="1" x14ac:dyDescent="0.35">
      <c r="A24" s="35"/>
      <c r="B24" s="264"/>
      <c r="C24" s="264"/>
      <c r="D24" s="264"/>
      <c r="E24" s="270"/>
      <c r="F24" s="270"/>
      <c r="G24" s="31" t="s">
        <v>33</v>
      </c>
      <c r="H24" s="242"/>
      <c r="I24" s="204" t="s">
        <v>65</v>
      </c>
      <c r="J24" s="187" t="s">
        <v>418</v>
      </c>
      <c r="K24" s="187" t="s">
        <v>66</v>
      </c>
      <c r="L24" s="195">
        <v>1</v>
      </c>
      <c r="M24" s="179">
        <v>0</v>
      </c>
      <c r="N24" s="195">
        <v>0</v>
      </c>
      <c r="O24" s="195">
        <f t="shared" si="0"/>
        <v>1</v>
      </c>
      <c r="P24" s="187" t="s">
        <v>412</v>
      </c>
      <c r="Q24" s="179">
        <v>8</v>
      </c>
      <c r="R24" s="175" t="s">
        <v>202</v>
      </c>
      <c r="S24" s="187" t="s">
        <v>413</v>
      </c>
      <c r="T24" s="175" t="s">
        <v>449</v>
      </c>
      <c r="U24" s="180">
        <v>0</v>
      </c>
      <c r="V24" s="180">
        <v>1</v>
      </c>
      <c r="W24" s="180">
        <f t="shared" si="10"/>
        <v>0</v>
      </c>
      <c r="X24" s="181" t="str">
        <f t="shared" si="11"/>
        <v>B</v>
      </c>
      <c r="Y24" s="182" t="str">
        <f t="shared" si="12"/>
        <v>Situación mejorable con exposición ocasional o esporádica, o situación sin anomalía destacable con cualquier nivel de exposición. No es esperable que se materialice el riesgo, aunque puede ser concebible.</v>
      </c>
      <c r="Z24" s="180">
        <v>10</v>
      </c>
      <c r="AA24" s="180">
        <f t="shared" si="13"/>
        <v>0</v>
      </c>
      <c r="AB24" s="183" t="str">
        <f t="shared" si="14"/>
        <v>IV</v>
      </c>
      <c r="AC24" s="182" t="str">
        <f t="shared" si="15"/>
        <v>Mantener las medidas de control existentes, pero se deberían considerar soluciones o mejoras y se deben hacer comprobaciones periódicas para asegurar que el riesgo aún es tolerable.</v>
      </c>
      <c r="AD24" s="184" t="str">
        <f t="shared" si="16"/>
        <v>Aceptable</v>
      </c>
      <c r="AE24" s="188" t="s">
        <v>67</v>
      </c>
      <c r="AF24" s="179" t="s">
        <v>34</v>
      </c>
      <c r="AG24" s="179" t="s">
        <v>34</v>
      </c>
      <c r="AH24" s="187" t="s">
        <v>414</v>
      </c>
      <c r="AI24" s="187" t="s">
        <v>415</v>
      </c>
      <c r="AJ24" s="179" t="s">
        <v>34</v>
      </c>
      <c r="AK24" s="186" t="s">
        <v>35</v>
      </c>
    </row>
    <row r="25" spans="1:37" s="2" customFormat="1" ht="107.25" customHeight="1" x14ac:dyDescent="0.35">
      <c r="A25" s="35"/>
      <c r="B25" s="264"/>
      <c r="C25" s="264"/>
      <c r="D25" s="264"/>
      <c r="E25" s="270"/>
      <c r="F25" s="270"/>
      <c r="G25" s="31" t="s">
        <v>33</v>
      </c>
      <c r="H25" s="242"/>
      <c r="I25" s="204" t="s">
        <v>48</v>
      </c>
      <c r="J25" s="187" t="s">
        <v>409</v>
      </c>
      <c r="K25" s="187" t="s">
        <v>400</v>
      </c>
      <c r="L25" s="195">
        <v>1</v>
      </c>
      <c r="M25" s="179">
        <v>0</v>
      </c>
      <c r="N25" s="195">
        <v>0</v>
      </c>
      <c r="O25" s="195">
        <f t="shared" si="0"/>
        <v>1</v>
      </c>
      <c r="P25" s="187" t="s">
        <v>417</v>
      </c>
      <c r="Q25" s="179">
        <v>1</v>
      </c>
      <c r="R25" s="187" t="s">
        <v>202</v>
      </c>
      <c r="S25" s="175" t="s">
        <v>440</v>
      </c>
      <c r="T25" s="187" t="s">
        <v>450</v>
      </c>
      <c r="U25" s="180">
        <v>2</v>
      </c>
      <c r="V25" s="180">
        <v>2</v>
      </c>
      <c r="W25" s="180">
        <f t="shared" si="10"/>
        <v>4</v>
      </c>
      <c r="X25" s="181" t="str">
        <f t="shared" si="11"/>
        <v>B</v>
      </c>
      <c r="Y25" s="182" t="str">
        <f t="shared" si="12"/>
        <v>Situación mejorable con exposición ocasional o esporádica, o situación sin anomalía destacable con cualquier nivel de exposición. No es esperable que se materialice el riesgo, aunque puede ser concebible.</v>
      </c>
      <c r="Z25" s="180">
        <v>10</v>
      </c>
      <c r="AA25" s="180">
        <f t="shared" si="13"/>
        <v>40</v>
      </c>
      <c r="AB25" s="183" t="str">
        <f t="shared" si="14"/>
        <v>III</v>
      </c>
      <c r="AC25" s="182" t="str">
        <f t="shared" si="15"/>
        <v>Mejorar si es posible. Sería conveniente justificar la intervención y su rentabilidad.</v>
      </c>
      <c r="AD25" s="184" t="str">
        <f t="shared" si="16"/>
        <v>Aceptable</v>
      </c>
      <c r="AE25" s="182" t="s">
        <v>620</v>
      </c>
      <c r="AF25" s="175" t="s">
        <v>34</v>
      </c>
      <c r="AG25" s="175" t="s">
        <v>34</v>
      </c>
      <c r="AH25" s="187" t="s">
        <v>69</v>
      </c>
      <c r="AI25" s="187" t="s">
        <v>411</v>
      </c>
      <c r="AJ25" s="175" t="s">
        <v>34</v>
      </c>
      <c r="AK25" s="186" t="s">
        <v>35</v>
      </c>
    </row>
    <row r="26" spans="1:37" s="2" customFormat="1" ht="107.25" customHeight="1" x14ac:dyDescent="0.35">
      <c r="A26" s="35"/>
      <c r="B26" s="264"/>
      <c r="C26" s="264"/>
      <c r="D26" s="264"/>
      <c r="E26" s="270"/>
      <c r="F26" s="270"/>
      <c r="G26" s="31" t="s">
        <v>33</v>
      </c>
      <c r="H26" s="242"/>
      <c r="I26" s="204" t="s">
        <v>274</v>
      </c>
      <c r="J26" s="187" t="s">
        <v>407</v>
      </c>
      <c r="K26" s="187" t="s">
        <v>405</v>
      </c>
      <c r="L26" s="195">
        <v>1</v>
      </c>
      <c r="M26" s="179">
        <v>0</v>
      </c>
      <c r="N26" s="195">
        <v>0</v>
      </c>
      <c r="O26" s="195">
        <f t="shared" si="0"/>
        <v>1</v>
      </c>
      <c r="P26" s="187" t="s">
        <v>406</v>
      </c>
      <c r="Q26" s="179">
        <v>2</v>
      </c>
      <c r="R26" s="175" t="s">
        <v>202</v>
      </c>
      <c r="S26" s="187" t="s">
        <v>452</v>
      </c>
      <c r="T26" s="175" t="s">
        <v>454</v>
      </c>
      <c r="U26" s="180">
        <v>2</v>
      </c>
      <c r="V26" s="180">
        <v>1</v>
      </c>
      <c r="W26" s="180">
        <f t="shared" si="10"/>
        <v>2</v>
      </c>
      <c r="X26" s="181" t="str">
        <f t="shared" si="11"/>
        <v>B</v>
      </c>
      <c r="Y26" s="182" t="str">
        <f t="shared" si="12"/>
        <v>Situación mejorable con exposición ocasional o esporádica, o situación sin anomalía destacable con cualquier nivel de exposición. No es esperable que se materialice el riesgo, aunque puede ser concebible.</v>
      </c>
      <c r="Z26" s="180">
        <v>60</v>
      </c>
      <c r="AA26" s="180">
        <f t="shared" si="13"/>
        <v>120</v>
      </c>
      <c r="AB26" s="183" t="str">
        <f t="shared" si="14"/>
        <v>III</v>
      </c>
      <c r="AC26" s="182" t="str">
        <f t="shared" si="15"/>
        <v>Mejorar si es posible. Sería conveniente justificar la intervención y su rentabilidad.</v>
      </c>
      <c r="AD26" s="184" t="str">
        <f t="shared" si="16"/>
        <v>Aceptable</v>
      </c>
      <c r="AE26" s="175" t="s">
        <v>34</v>
      </c>
      <c r="AF26" s="175" t="s">
        <v>34</v>
      </c>
      <c r="AG26" s="175" t="s">
        <v>34</v>
      </c>
      <c r="AH26" s="187" t="s">
        <v>408</v>
      </c>
      <c r="AI26" s="175" t="s">
        <v>206</v>
      </c>
      <c r="AJ26" s="175" t="s">
        <v>34</v>
      </c>
      <c r="AK26" s="186" t="s">
        <v>35</v>
      </c>
    </row>
    <row r="27" spans="1:37" s="2" customFormat="1" ht="107.25" customHeight="1" thickBot="1" x14ac:dyDescent="0.4">
      <c r="A27" s="36"/>
      <c r="B27" s="284"/>
      <c r="C27" s="284"/>
      <c r="D27" s="284"/>
      <c r="E27" s="280"/>
      <c r="F27" s="280"/>
      <c r="G27" s="31" t="s">
        <v>33</v>
      </c>
      <c r="H27" s="187" t="s">
        <v>72</v>
      </c>
      <c r="I27" s="187" t="s">
        <v>398</v>
      </c>
      <c r="J27" s="187" t="s">
        <v>399</v>
      </c>
      <c r="K27" s="187" t="s">
        <v>400</v>
      </c>
      <c r="L27" s="195">
        <v>1</v>
      </c>
      <c r="M27" s="179">
        <v>0</v>
      </c>
      <c r="N27" s="195">
        <v>0</v>
      </c>
      <c r="O27" s="195">
        <f t="shared" si="0"/>
        <v>1</v>
      </c>
      <c r="P27" s="187" t="s">
        <v>401</v>
      </c>
      <c r="Q27" s="179">
        <v>8</v>
      </c>
      <c r="R27" s="187" t="s">
        <v>402</v>
      </c>
      <c r="S27" s="187" t="s">
        <v>403</v>
      </c>
      <c r="T27" s="175" t="s">
        <v>469</v>
      </c>
      <c r="U27" s="180">
        <v>2</v>
      </c>
      <c r="V27" s="180">
        <v>1</v>
      </c>
      <c r="W27" s="180">
        <f t="shared" si="10"/>
        <v>2</v>
      </c>
      <c r="X27" s="181" t="str">
        <f t="shared" si="11"/>
        <v>B</v>
      </c>
      <c r="Y27" s="182" t="str">
        <f t="shared" si="12"/>
        <v>Situación mejorable con exposición ocasional o esporádica, o situación sin anomalía destacable con cualquier nivel de exposición. No es esperable que se materialice el riesgo, aunque puede ser concebible.</v>
      </c>
      <c r="Z27" s="180">
        <v>10</v>
      </c>
      <c r="AA27" s="180">
        <f t="shared" si="13"/>
        <v>20</v>
      </c>
      <c r="AB27" s="183" t="str">
        <f t="shared" si="14"/>
        <v>IV</v>
      </c>
      <c r="AC27" s="182" t="str">
        <f t="shared" si="15"/>
        <v>Mantener las medidas de control existentes, pero se deberían considerar soluciones o mejoras y se deben hacer comprobaciones periódicas para asegurar que el riesgo aún es tolerable.</v>
      </c>
      <c r="AD27" s="184" t="str">
        <f t="shared" si="16"/>
        <v>Aceptable</v>
      </c>
      <c r="AE27" s="182" t="s">
        <v>623</v>
      </c>
      <c r="AF27" s="179" t="s">
        <v>34</v>
      </c>
      <c r="AG27" s="179" t="s">
        <v>34</v>
      </c>
      <c r="AH27" s="187" t="s">
        <v>73</v>
      </c>
      <c r="AI27" s="187" t="s">
        <v>404</v>
      </c>
      <c r="AJ27" s="179" t="s">
        <v>34</v>
      </c>
      <c r="AK27" s="186" t="s">
        <v>624</v>
      </c>
    </row>
    <row r="28" spans="1:37" ht="107.25" customHeight="1" x14ac:dyDescent="0.3">
      <c r="E28" s="3"/>
      <c r="H28" s="3"/>
      <c r="Z28" s="47" t="s">
        <v>114</v>
      </c>
      <c r="AE28" s="112"/>
      <c r="AF28" s="112"/>
      <c r="AG28" s="112"/>
      <c r="AH28" s="112"/>
      <c r="AI28" s="135"/>
      <c r="AJ28" s="112"/>
      <c r="AK28" s="112"/>
    </row>
    <row r="29" spans="1:37" ht="107.25" customHeight="1" x14ac:dyDescent="0.3">
      <c r="E29" s="3"/>
      <c r="H29" s="3"/>
      <c r="AF29" s="3"/>
      <c r="AG29" s="3"/>
      <c r="AH29" s="3"/>
      <c r="AI29" s="86"/>
      <c r="AJ29" s="3"/>
    </row>
    <row r="30" spans="1:37" ht="107.25" customHeight="1" x14ac:dyDescent="0.3">
      <c r="E30" s="3"/>
      <c r="H30" s="3"/>
      <c r="AF30" s="3"/>
      <c r="AG30" s="3"/>
      <c r="AH30" s="3"/>
      <c r="AJ30" s="3"/>
    </row>
    <row r="31" spans="1:37" ht="107.25" customHeight="1" x14ac:dyDescent="0.3">
      <c r="E31" s="3"/>
      <c r="H31" s="3"/>
      <c r="AF31" s="3"/>
      <c r="AG31" s="3"/>
      <c r="AH31" s="3"/>
      <c r="AJ31" s="3"/>
    </row>
    <row r="32" spans="1:37" ht="107.25" customHeight="1" x14ac:dyDescent="0.3">
      <c r="E32" s="3"/>
      <c r="H32" s="3"/>
      <c r="AF32" s="3"/>
      <c r="AG32" s="3"/>
      <c r="AH32" s="3"/>
      <c r="AJ32" s="3"/>
    </row>
    <row r="33" s="3" customFormat="1" ht="107.25" customHeight="1" x14ac:dyDescent="0.3"/>
    <row r="34" s="3" customFormat="1" ht="107.25" customHeight="1" x14ac:dyDescent="0.3"/>
  </sheetData>
  <autoFilter ref="B10:AK27" xr:uid="{00000000-0009-0000-0000-000006000000}"/>
  <mergeCells count="46">
    <mergeCell ref="AD9:AD10"/>
    <mergeCell ref="AE9:AE10"/>
    <mergeCell ref="AF9:AF10"/>
    <mergeCell ref="AK9:AK10"/>
    <mergeCell ref="AA9:AA10"/>
    <mergeCell ref="AB9:AB10"/>
    <mergeCell ref="AC9:AC10"/>
    <mergeCell ref="AH9:AH10"/>
    <mergeCell ref="W9:W10"/>
    <mergeCell ref="X9:X10"/>
    <mergeCell ref="Y9:Y10"/>
    <mergeCell ref="Z9:Z10"/>
    <mergeCell ref="R9:T9"/>
    <mergeCell ref="U9:U10"/>
    <mergeCell ref="P9:P10"/>
    <mergeCell ref="Q9:Q10"/>
    <mergeCell ref="B5:T5"/>
    <mergeCell ref="U5:AK5"/>
    <mergeCell ref="B7:T8"/>
    <mergeCell ref="U7:AC8"/>
    <mergeCell ref="AD7:AD8"/>
    <mergeCell ref="AE7:AK7"/>
    <mergeCell ref="AE8:AK8"/>
    <mergeCell ref="B9:B10"/>
    <mergeCell ref="AI9:AI10"/>
    <mergeCell ref="AJ9:AJ10"/>
    <mergeCell ref="K9:K10"/>
    <mergeCell ref="L9:O9"/>
    <mergeCell ref="AG9:AG10"/>
    <mergeCell ref="V9:V10"/>
    <mergeCell ref="C9:C10"/>
    <mergeCell ref="C11:C27"/>
    <mergeCell ref="B11:B27"/>
    <mergeCell ref="D11:D27"/>
    <mergeCell ref="E11:E27"/>
    <mergeCell ref="H22:H26"/>
    <mergeCell ref="H9:J9"/>
    <mergeCell ref="D9:D10"/>
    <mergeCell ref="E9:E10"/>
    <mergeCell ref="F9:F10"/>
    <mergeCell ref="G9:G10"/>
    <mergeCell ref="H20:H21"/>
    <mergeCell ref="G13:G18"/>
    <mergeCell ref="H13:H18"/>
    <mergeCell ref="F11:F27"/>
    <mergeCell ref="H11:H12"/>
  </mergeCells>
  <conditionalFormatting sqref="AB24:AD24 AB26:AD27 AB11:AD12 AB22:AD22">
    <cfRule type="cellIs" dxfId="3663" priority="188" stopIfTrue="1" operator="equal">
      <formula>"I"</formula>
    </cfRule>
    <cfRule type="cellIs" dxfId="3662" priority="189" stopIfTrue="1" operator="equal">
      <formula>"II"</formula>
    </cfRule>
    <cfRule type="cellIs" dxfId="3661" priority="190" stopIfTrue="1" operator="between">
      <formula>"III"</formula>
      <formula>"IV"</formula>
    </cfRule>
  </conditionalFormatting>
  <conditionalFormatting sqref="AD24 AD26:AD27 AD11:AD12 AD22">
    <cfRule type="cellIs" dxfId="3660" priority="186" stopIfTrue="1" operator="equal">
      <formula>"Aceptable"</formula>
    </cfRule>
    <cfRule type="cellIs" dxfId="3659" priority="187" stopIfTrue="1" operator="equal">
      <formula>"No aceptable"</formula>
    </cfRule>
  </conditionalFormatting>
  <conditionalFormatting sqref="AD24 AD26:AD27 AD22 AD11:AD12">
    <cfRule type="containsText" dxfId="3658" priority="181" stopIfTrue="1" operator="containsText" text="No aceptable o aceptable con control específico">
      <formula>NOT(ISERROR(SEARCH("No aceptable o aceptable con control específico",AD11)))</formula>
    </cfRule>
    <cfRule type="containsText" dxfId="3657" priority="184" stopIfTrue="1" operator="containsText" text="No aceptable">
      <formula>NOT(ISERROR(SEARCH("No aceptable",AD11)))</formula>
    </cfRule>
    <cfRule type="containsText" dxfId="3656" priority="185" stopIfTrue="1" operator="containsText" text="No Aceptable o aceptable con control específico">
      <formula>NOT(ISERROR(SEARCH("No Aceptable o aceptable con control específico",AD11)))</formula>
    </cfRule>
  </conditionalFormatting>
  <conditionalFormatting sqref="AD23">
    <cfRule type="cellIs" dxfId="3655" priority="160" stopIfTrue="1" operator="equal">
      <formula>"Aceptable"</formula>
    </cfRule>
    <cfRule type="cellIs" dxfId="3654" priority="161" stopIfTrue="1" operator="equal">
      <formula>"No aceptable"</formula>
    </cfRule>
  </conditionalFormatting>
  <conditionalFormatting sqref="AD23">
    <cfRule type="containsText" dxfId="3653" priority="157" stopIfTrue="1" operator="containsText" text="No aceptable o aceptable con control específico">
      <formula>NOT(ISERROR(SEARCH("No aceptable o aceptable con control específico",AD23)))</formula>
    </cfRule>
    <cfRule type="containsText" dxfId="3652" priority="158" stopIfTrue="1" operator="containsText" text="No aceptable">
      <formula>NOT(ISERROR(SEARCH("No aceptable",AD23)))</formula>
    </cfRule>
    <cfRule type="containsText" dxfId="3651" priority="159" stopIfTrue="1" operator="containsText" text="No Aceptable o aceptable con control específico">
      <formula>NOT(ISERROR(SEARCH("No Aceptable o aceptable con control específico",AD23)))</formula>
    </cfRule>
  </conditionalFormatting>
  <conditionalFormatting sqref="AD25">
    <cfRule type="cellIs" dxfId="3650" priority="152" stopIfTrue="1" operator="equal">
      <formula>"Aceptable"</formula>
    </cfRule>
    <cfRule type="cellIs" dxfId="3649" priority="153" stopIfTrue="1" operator="equal">
      <formula>"No aceptable"</formula>
    </cfRule>
  </conditionalFormatting>
  <conditionalFormatting sqref="AD25">
    <cfRule type="containsText" dxfId="3648" priority="149" stopIfTrue="1" operator="containsText" text="No aceptable o aceptable con control específico">
      <formula>NOT(ISERROR(SEARCH("No aceptable o aceptable con control específico",AD25)))</formula>
    </cfRule>
    <cfRule type="containsText" dxfId="3647" priority="150" stopIfTrue="1" operator="containsText" text="No aceptable">
      <formula>NOT(ISERROR(SEARCH("No aceptable",AD25)))</formula>
    </cfRule>
    <cfRule type="containsText" dxfId="3646" priority="151" stopIfTrue="1" operator="containsText" text="No Aceptable o aceptable con control específico">
      <formula>NOT(ISERROR(SEARCH("No Aceptable o aceptable con control específico",AD25)))</formula>
    </cfRule>
  </conditionalFormatting>
  <conditionalFormatting sqref="AB23">
    <cfRule type="cellIs" dxfId="3645" priority="128" stopIfTrue="1" operator="equal">
      <formula>"I"</formula>
    </cfRule>
    <cfRule type="cellIs" dxfId="3644" priority="129" stopIfTrue="1" operator="equal">
      <formula>"II"</formula>
    </cfRule>
    <cfRule type="cellIs" dxfId="3643" priority="130" stopIfTrue="1" operator="between">
      <formula>"III"</formula>
      <formula>"IV"</formula>
    </cfRule>
  </conditionalFormatting>
  <conditionalFormatting sqref="AB25">
    <cfRule type="cellIs" dxfId="3642" priority="125" stopIfTrue="1" operator="equal">
      <formula>"I"</formula>
    </cfRule>
    <cfRule type="cellIs" dxfId="3641" priority="126" stopIfTrue="1" operator="equal">
      <formula>"II"</formula>
    </cfRule>
    <cfRule type="cellIs" dxfId="3640" priority="127" stopIfTrue="1" operator="between">
      <formula>"III"</formula>
      <formula>"IV"</formula>
    </cfRule>
  </conditionalFormatting>
  <conditionalFormatting sqref="AB13:AD13">
    <cfRule type="cellIs" dxfId="3639" priority="122" stopIfTrue="1" operator="equal">
      <formula>"I"</formula>
    </cfRule>
    <cfRule type="cellIs" dxfId="3638" priority="123" stopIfTrue="1" operator="equal">
      <formula>"II"</formula>
    </cfRule>
    <cfRule type="cellIs" dxfId="3637" priority="124" stopIfTrue="1" operator="between">
      <formula>"III"</formula>
      <formula>"IV"</formula>
    </cfRule>
  </conditionalFormatting>
  <conditionalFormatting sqref="AD13">
    <cfRule type="cellIs" dxfId="3636" priority="120" stopIfTrue="1" operator="equal">
      <formula>"Aceptable"</formula>
    </cfRule>
    <cfRule type="cellIs" dxfId="3635" priority="121" stopIfTrue="1" operator="equal">
      <formula>"No aceptable"</formula>
    </cfRule>
  </conditionalFormatting>
  <conditionalFormatting sqref="AD13">
    <cfRule type="containsText" dxfId="3634" priority="117" stopIfTrue="1" operator="containsText" text="No aceptable o aceptable con control específico">
      <formula>NOT(ISERROR(SEARCH("No aceptable o aceptable con control específico",AD13)))</formula>
    </cfRule>
    <cfRule type="containsText" dxfId="3633" priority="118" stopIfTrue="1" operator="containsText" text="No aceptable">
      <formula>NOT(ISERROR(SEARCH("No aceptable",AD13)))</formula>
    </cfRule>
    <cfRule type="containsText" dxfId="3632" priority="119" stopIfTrue="1" operator="containsText" text="No Aceptable o aceptable con control específico">
      <formula>NOT(ISERROR(SEARCH("No Aceptable o aceptable con control específico",AD13)))</formula>
    </cfRule>
  </conditionalFormatting>
  <conditionalFormatting sqref="AD13">
    <cfRule type="containsText" dxfId="3631" priority="115" stopIfTrue="1" operator="containsText" text="No aceptable">
      <formula>NOT(ISERROR(SEARCH("No aceptable",AD13)))</formula>
    </cfRule>
    <cfRule type="containsText" dxfId="3630" priority="116" stopIfTrue="1" operator="containsText" text="No Aceptable o aceptable con control específico">
      <formula>NOT(ISERROR(SEARCH("No Aceptable o aceptable con control específico",AD13)))</formula>
    </cfRule>
  </conditionalFormatting>
  <conditionalFormatting sqref="AB18:AD18">
    <cfRule type="cellIs" dxfId="3629" priority="112" stopIfTrue="1" operator="equal">
      <formula>"I"</formula>
    </cfRule>
    <cfRule type="cellIs" dxfId="3628" priority="113" stopIfTrue="1" operator="equal">
      <formula>"II"</formula>
    </cfRule>
    <cfRule type="cellIs" dxfId="3627" priority="114" stopIfTrue="1" operator="between">
      <formula>"III"</formula>
      <formula>"IV"</formula>
    </cfRule>
  </conditionalFormatting>
  <conditionalFormatting sqref="AD18">
    <cfRule type="cellIs" dxfId="3626" priority="110" stopIfTrue="1" operator="equal">
      <formula>"Aceptable"</formula>
    </cfRule>
    <cfRule type="cellIs" dxfId="3625" priority="111" stopIfTrue="1" operator="equal">
      <formula>"No aceptable"</formula>
    </cfRule>
  </conditionalFormatting>
  <conditionalFormatting sqref="AD18">
    <cfRule type="containsText" dxfId="3624" priority="107" stopIfTrue="1" operator="containsText" text="No aceptable o aceptable con control específico">
      <formula>NOT(ISERROR(SEARCH("No aceptable o aceptable con control específico",AD18)))</formula>
    </cfRule>
    <cfRule type="containsText" dxfId="3623" priority="108" stopIfTrue="1" operator="containsText" text="No aceptable">
      <formula>NOT(ISERROR(SEARCH("No aceptable",AD18)))</formula>
    </cfRule>
    <cfRule type="containsText" dxfId="3622" priority="109" stopIfTrue="1" operator="containsText" text="No Aceptable o aceptable con control específico">
      <formula>NOT(ISERROR(SEARCH("No Aceptable o aceptable con control específico",AD18)))</formula>
    </cfRule>
  </conditionalFormatting>
  <conditionalFormatting sqref="AB14:AE14">
    <cfRule type="cellIs" dxfId="3621" priority="104" stopIfTrue="1" operator="equal">
      <formula>"I"</formula>
    </cfRule>
    <cfRule type="cellIs" dxfId="3620" priority="105" stopIfTrue="1" operator="equal">
      <formula>"II"</formula>
    </cfRule>
    <cfRule type="cellIs" dxfId="3619" priority="106" stopIfTrue="1" operator="between">
      <formula>"III"</formula>
      <formula>"IV"</formula>
    </cfRule>
  </conditionalFormatting>
  <conditionalFormatting sqref="AD14:AE14">
    <cfRule type="cellIs" dxfId="3618" priority="102" stopIfTrue="1" operator="equal">
      <formula>"Aceptable"</formula>
    </cfRule>
    <cfRule type="cellIs" dxfId="3617" priority="103" stopIfTrue="1" operator="equal">
      <formula>"No aceptable"</formula>
    </cfRule>
  </conditionalFormatting>
  <conditionalFormatting sqref="AD14">
    <cfRule type="containsText" dxfId="3616" priority="99" stopIfTrue="1" operator="containsText" text="No aceptable o aceptable con control específico">
      <formula>NOT(ISERROR(SEARCH("No aceptable o aceptable con control específico",AD14)))</formula>
    </cfRule>
    <cfRule type="containsText" dxfId="3615" priority="100" stopIfTrue="1" operator="containsText" text="No aceptable">
      <formula>NOT(ISERROR(SEARCH("No aceptable",AD14)))</formula>
    </cfRule>
    <cfRule type="containsText" dxfId="3614" priority="101" stopIfTrue="1" operator="containsText" text="No Aceptable o aceptable con control específico">
      <formula>NOT(ISERROR(SEARCH("No Aceptable o aceptable con control específico",AD14)))</formula>
    </cfRule>
  </conditionalFormatting>
  <conditionalFormatting sqref="AD14">
    <cfRule type="containsText" dxfId="3613" priority="97" stopIfTrue="1" operator="containsText" text="No aceptable">
      <formula>NOT(ISERROR(SEARCH("No aceptable",AD14)))</formula>
    </cfRule>
    <cfRule type="containsText" dxfId="3612" priority="98" stopIfTrue="1" operator="containsText" text="No Aceptable o aceptable con control específico">
      <formula>NOT(ISERROR(SEARCH("No Aceptable o aceptable con control específico",AD14)))</formula>
    </cfRule>
  </conditionalFormatting>
  <conditionalFormatting sqref="AE11:AE12">
    <cfRule type="cellIs" dxfId="3611" priority="94" stopIfTrue="1" operator="equal">
      <formula>"I"</formula>
    </cfRule>
    <cfRule type="cellIs" dxfId="3610" priority="95" stopIfTrue="1" operator="equal">
      <formula>"II"</formula>
    </cfRule>
    <cfRule type="cellIs" dxfId="3609" priority="96" stopIfTrue="1" operator="between">
      <formula>"III"</formula>
      <formula>"IV"</formula>
    </cfRule>
  </conditionalFormatting>
  <conditionalFormatting sqref="AE11:AE12">
    <cfRule type="cellIs" dxfId="3608" priority="92" stopIfTrue="1" operator="equal">
      <formula>"Aceptable"</formula>
    </cfRule>
    <cfRule type="cellIs" dxfId="3607" priority="93" stopIfTrue="1" operator="equal">
      <formula>"No aceptable"</formula>
    </cfRule>
  </conditionalFormatting>
  <conditionalFormatting sqref="AE24 AE26">
    <cfRule type="cellIs" dxfId="3606" priority="89" stopIfTrue="1" operator="equal">
      <formula>"I"</formula>
    </cfRule>
    <cfRule type="cellIs" dxfId="3605" priority="90" stopIfTrue="1" operator="equal">
      <formula>"II"</formula>
    </cfRule>
    <cfRule type="cellIs" dxfId="3604" priority="91" stopIfTrue="1" operator="between">
      <formula>"III"</formula>
      <formula>"IV"</formula>
    </cfRule>
  </conditionalFormatting>
  <conditionalFormatting sqref="AE24 AE26">
    <cfRule type="cellIs" dxfId="3603" priority="87" stopIfTrue="1" operator="equal">
      <formula>"Aceptable"</formula>
    </cfRule>
    <cfRule type="cellIs" dxfId="3602" priority="88" stopIfTrue="1" operator="equal">
      <formula>"No aceptable"</formula>
    </cfRule>
  </conditionalFormatting>
  <conditionalFormatting sqref="AE23">
    <cfRule type="cellIs" dxfId="3601" priority="85" stopIfTrue="1" operator="equal">
      <formula>"Aceptable"</formula>
    </cfRule>
    <cfRule type="cellIs" dxfId="3600" priority="86" stopIfTrue="1" operator="equal">
      <formula>"No aceptable"</formula>
    </cfRule>
  </conditionalFormatting>
  <conditionalFormatting sqref="AE22">
    <cfRule type="cellIs" dxfId="3599" priority="82" stopIfTrue="1" operator="equal">
      <formula>"I"</formula>
    </cfRule>
    <cfRule type="cellIs" dxfId="3598" priority="83" stopIfTrue="1" operator="equal">
      <formula>"II"</formula>
    </cfRule>
    <cfRule type="cellIs" dxfId="3597" priority="84" stopIfTrue="1" operator="between">
      <formula>"III"</formula>
      <formula>"IV"</formula>
    </cfRule>
  </conditionalFormatting>
  <conditionalFormatting sqref="AE22">
    <cfRule type="cellIs" dxfId="3596" priority="80" stopIfTrue="1" operator="equal">
      <formula>"Aceptable"</formula>
    </cfRule>
    <cfRule type="cellIs" dxfId="3595" priority="81" stopIfTrue="1" operator="equal">
      <formula>"No aceptable"</formula>
    </cfRule>
  </conditionalFormatting>
  <conditionalFormatting sqref="AE21">
    <cfRule type="cellIs" dxfId="3594" priority="60" stopIfTrue="1" operator="equal">
      <formula>"Aceptable"</formula>
    </cfRule>
    <cfRule type="cellIs" dxfId="3593" priority="61" stopIfTrue="1" operator="equal">
      <formula>"No aceptable"</formula>
    </cfRule>
  </conditionalFormatting>
  <conditionalFormatting sqref="AE20">
    <cfRule type="cellIs" dxfId="3592" priority="67" stopIfTrue="1" operator="equal">
      <formula>"I"</formula>
    </cfRule>
    <cfRule type="cellIs" dxfId="3591" priority="68" stopIfTrue="1" operator="equal">
      <formula>"II"</formula>
    </cfRule>
    <cfRule type="cellIs" dxfId="3590" priority="69" stopIfTrue="1" operator="between">
      <formula>"III"</formula>
      <formula>"IV"</formula>
    </cfRule>
  </conditionalFormatting>
  <conditionalFormatting sqref="AE20">
    <cfRule type="cellIs" dxfId="3589" priority="65" stopIfTrue="1" operator="equal">
      <formula>"Aceptable"</formula>
    </cfRule>
    <cfRule type="cellIs" dxfId="3588" priority="66" stopIfTrue="1" operator="equal">
      <formula>"No aceptable"</formula>
    </cfRule>
  </conditionalFormatting>
  <conditionalFormatting sqref="AE21">
    <cfRule type="cellIs" dxfId="3587" priority="62" stopIfTrue="1" operator="equal">
      <formula>"I"</formula>
    </cfRule>
    <cfRule type="cellIs" dxfId="3586" priority="63" stopIfTrue="1" operator="equal">
      <formula>"II"</formula>
    </cfRule>
    <cfRule type="cellIs" dxfId="3585" priority="64" stopIfTrue="1" operator="between">
      <formula>"III"</formula>
      <formula>"IV"</formula>
    </cfRule>
  </conditionalFormatting>
  <conditionalFormatting sqref="AB19:AD19">
    <cfRule type="cellIs" dxfId="3584" priority="57" stopIfTrue="1" operator="equal">
      <formula>"I"</formula>
    </cfRule>
    <cfRule type="cellIs" dxfId="3583" priority="58" stopIfTrue="1" operator="equal">
      <formula>"II"</formula>
    </cfRule>
    <cfRule type="cellIs" dxfId="3582" priority="59" stopIfTrue="1" operator="between">
      <formula>"III"</formula>
      <formula>"IV"</formula>
    </cfRule>
  </conditionalFormatting>
  <conditionalFormatting sqref="AD19">
    <cfRule type="cellIs" dxfId="3581" priority="55" stopIfTrue="1" operator="equal">
      <formula>"Aceptable"</formula>
    </cfRule>
    <cfRule type="cellIs" dxfId="3580" priority="56" stopIfTrue="1" operator="equal">
      <formula>"No aceptable"</formula>
    </cfRule>
  </conditionalFormatting>
  <conditionalFormatting sqref="AD19">
    <cfRule type="containsText" dxfId="3579" priority="52" stopIfTrue="1" operator="containsText" text="No aceptable o aceptable con control específico">
      <formula>NOT(ISERROR(SEARCH("No aceptable o aceptable con control específico",AD19)))</formula>
    </cfRule>
    <cfRule type="containsText" dxfId="3578" priority="53" stopIfTrue="1" operator="containsText" text="No aceptable">
      <formula>NOT(ISERROR(SEARCH("No aceptable",AD19)))</formula>
    </cfRule>
    <cfRule type="containsText" dxfId="3577" priority="54" stopIfTrue="1" operator="containsText" text="No Aceptable o aceptable con control específico">
      <formula>NOT(ISERROR(SEARCH("No Aceptable o aceptable con control específico",AD19)))</formula>
    </cfRule>
  </conditionalFormatting>
  <conditionalFormatting sqref="AB20:AD21">
    <cfRule type="cellIs" dxfId="3576" priority="49" stopIfTrue="1" operator="equal">
      <formula>"I"</formula>
    </cfRule>
    <cfRule type="cellIs" dxfId="3575" priority="50" stopIfTrue="1" operator="equal">
      <formula>"II"</formula>
    </cfRule>
    <cfRule type="cellIs" dxfId="3574" priority="51" stopIfTrue="1" operator="between">
      <formula>"III"</formula>
      <formula>"IV"</formula>
    </cfRule>
  </conditionalFormatting>
  <conditionalFormatting sqref="AD20:AD21">
    <cfRule type="cellIs" dxfId="3573" priority="47" stopIfTrue="1" operator="equal">
      <formula>"Aceptable"</formula>
    </cfRule>
    <cfRule type="cellIs" dxfId="3572" priority="48" stopIfTrue="1" operator="equal">
      <formula>"No aceptable"</formula>
    </cfRule>
  </conditionalFormatting>
  <conditionalFormatting sqref="AD20:AD21">
    <cfRule type="containsText" dxfId="3571" priority="44" stopIfTrue="1" operator="containsText" text="No aceptable o aceptable con control específico">
      <formula>NOT(ISERROR(SEARCH("No aceptable o aceptable con control específico",AD20)))</formula>
    </cfRule>
    <cfRule type="containsText" dxfId="3570" priority="45" stopIfTrue="1" operator="containsText" text="No aceptable">
      <formula>NOT(ISERROR(SEARCH("No aceptable",AD20)))</formula>
    </cfRule>
    <cfRule type="containsText" dxfId="3569" priority="46" stopIfTrue="1" operator="containsText" text="No Aceptable o aceptable con control específico">
      <formula>NOT(ISERROR(SEARCH("No Aceptable o aceptable con control específico",AD20)))</formula>
    </cfRule>
  </conditionalFormatting>
  <conditionalFormatting sqref="AB17:AC17">
    <cfRule type="cellIs" dxfId="3568" priority="41" stopIfTrue="1" operator="equal">
      <formula>"I"</formula>
    </cfRule>
    <cfRule type="cellIs" dxfId="3567" priority="42" stopIfTrue="1" operator="equal">
      <formula>"II"</formula>
    </cfRule>
    <cfRule type="cellIs" dxfId="3566" priority="43" stopIfTrue="1" operator="between">
      <formula>"III"</formula>
      <formula>"IV"</formula>
    </cfRule>
  </conditionalFormatting>
  <conditionalFormatting sqref="AD17">
    <cfRule type="cellIs" dxfId="3565" priority="38" stopIfTrue="1" operator="equal">
      <formula>"I"</formula>
    </cfRule>
    <cfRule type="cellIs" dxfId="3564" priority="39" stopIfTrue="1" operator="equal">
      <formula>"II"</formula>
    </cfRule>
    <cfRule type="cellIs" dxfId="3563" priority="40" stopIfTrue="1" operator="between">
      <formula>"III"</formula>
      <formula>"IV"</formula>
    </cfRule>
  </conditionalFormatting>
  <conditionalFormatting sqref="AD17">
    <cfRule type="cellIs" dxfId="3562" priority="36" stopIfTrue="1" operator="equal">
      <formula>"Aceptable"</formula>
    </cfRule>
    <cfRule type="cellIs" dxfId="3561" priority="37" stopIfTrue="1" operator="equal">
      <formula>"No aceptable"</formula>
    </cfRule>
  </conditionalFormatting>
  <conditionalFormatting sqref="AD17">
    <cfRule type="containsText" dxfId="3560" priority="33" stopIfTrue="1" operator="containsText" text="No aceptable o aceptable con control específico">
      <formula>NOT(ISERROR(SEARCH("No aceptable o aceptable con control específico",AD17)))</formula>
    </cfRule>
    <cfRule type="containsText" dxfId="3559" priority="34" stopIfTrue="1" operator="containsText" text="No aceptable">
      <formula>NOT(ISERROR(SEARCH("No aceptable",AD17)))</formula>
    </cfRule>
    <cfRule type="containsText" dxfId="3558" priority="35" stopIfTrue="1" operator="containsText" text="No Aceptable o aceptable con control específico">
      <formula>NOT(ISERROR(SEARCH("No Aceptable o aceptable con control específico",AD17)))</formula>
    </cfRule>
  </conditionalFormatting>
  <conditionalFormatting sqref="AD17">
    <cfRule type="containsText" dxfId="3557" priority="31" stopIfTrue="1" operator="containsText" text="No aceptable">
      <formula>NOT(ISERROR(SEARCH("No aceptable",AD17)))</formula>
    </cfRule>
    <cfRule type="containsText" dxfId="3556" priority="32" stopIfTrue="1" operator="containsText" text="No Aceptable o aceptable con control específico">
      <formula>NOT(ISERROR(SEARCH("No Aceptable o aceptable con control específico",AD17)))</formula>
    </cfRule>
  </conditionalFormatting>
  <conditionalFormatting sqref="AE25">
    <cfRule type="cellIs" dxfId="3555" priority="18" stopIfTrue="1" operator="equal">
      <formula>"I"</formula>
    </cfRule>
    <cfRule type="cellIs" dxfId="3554" priority="19" stopIfTrue="1" operator="equal">
      <formula>"II"</formula>
    </cfRule>
    <cfRule type="cellIs" dxfId="3553" priority="20" stopIfTrue="1" operator="between">
      <formula>"III"</formula>
      <formula>"IV"</formula>
    </cfRule>
  </conditionalFormatting>
  <conditionalFormatting sqref="AE25">
    <cfRule type="cellIs" dxfId="3552" priority="16" stopIfTrue="1" operator="equal">
      <formula>"Aceptable"</formula>
    </cfRule>
    <cfRule type="cellIs" dxfId="3551" priority="17" stopIfTrue="1" operator="equal">
      <formula>"No aceptable"</formula>
    </cfRule>
  </conditionalFormatting>
  <conditionalFormatting sqref="AE19">
    <cfRule type="cellIs" dxfId="3550" priority="23" stopIfTrue="1" operator="equal">
      <formula>"I"</formula>
    </cfRule>
    <cfRule type="cellIs" dxfId="3549" priority="24" stopIfTrue="1" operator="equal">
      <formula>"II"</formula>
    </cfRule>
    <cfRule type="cellIs" dxfId="3548" priority="25" stopIfTrue="1" operator="between">
      <formula>"III"</formula>
      <formula>"IV"</formula>
    </cfRule>
  </conditionalFormatting>
  <conditionalFormatting sqref="AE19">
    <cfRule type="cellIs" dxfId="3547" priority="21" stopIfTrue="1" operator="equal">
      <formula>"Aceptable"</formula>
    </cfRule>
    <cfRule type="cellIs" dxfId="3546" priority="22" stopIfTrue="1" operator="equal">
      <formula>"No aceptable"</formula>
    </cfRule>
  </conditionalFormatting>
  <conditionalFormatting sqref="AE27">
    <cfRule type="cellIs" dxfId="3545" priority="13" stopIfTrue="1" operator="equal">
      <formula>"I"</formula>
    </cfRule>
    <cfRule type="cellIs" dxfId="3544" priority="14" stopIfTrue="1" operator="equal">
      <formula>"II"</formula>
    </cfRule>
    <cfRule type="cellIs" dxfId="3543" priority="15" stopIfTrue="1" operator="between">
      <formula>"III"</formula>
      <formula>"IV"</formula>
    </cfRule>
  </conditionalFormatting>
  <conditionalFormatting sqref="AE27">
    <cfRule type="cellIs" dxfId="3542" priority="11" stopIfTrue="1" operator="equal">
      <formula>"Aceptable"</formula>
    </cfRule>
    <cfRule type="cellIs" dxfId="3541" priority="12" stopIfTrue="1" operator="equal">
      <formula>"No aceptable"</formula>
    </cfRule>
  </conditionalFormatting>
  <conditionalFormatting sqref="AB15:AE16">
    <cfRule type="cellIs" dxfId="3540" priority="8" stopIfTrue="1" operator="equal">
      <formula>"I"</formula>
    </cfRule>
    <cfRule type="cellIs" dxfId="3539" priority="9" stopIfTrue="1" operator="equal">
      <formula>"II"</formula>
    </cfRule>
    <cfRule type="cellIs" dxfId="3538" priority="10" stopIfTrue="1" operator="between">
      <formula>"III"</formula>
      <formula>"IV"</formula>
    </cfRule>
  </conditionalFormatting>
  <conditionalFormatting sqref="AD15:AE16">
    <cfRule type="cellIs" dxfId="3537" priority="6" stopIfTrue="1" operator="equal">
      <formula>"Aceptable"</formula>
    </cfRule>
    <cfRule type="cellIs" dxfId="3536" priority="7" stopIfTrue="1" operator="equal">
      <formula>"No aceptable"</formula>
    </cfRule>
  </conditionalFormatting>
  <conditionalFormatting sqref="AD15:AD16">
    <cfRule type="containsText" dxfId="3535" priority="3" stopIfTrue="1" operator="containsText" text="No aceptable o aceptable con control específico">
      <formula>NOT(ISERROR(SEARCH("No aceptable o aceptable con control específico",AD15)))</formula>
    </cfRule>
    <cfRule type="containsText" dxfId="3534" priority="4" stopIfTrue="1" operator="containsText" text="No aceptable">
      <formula>NOT(ISERROR(SEARCH("No aceptable",AD15)))</formula>
    </cfRule>
    <cfRule type="containsText" dxfId="3533" priority="5" stopIfTrue="1" operator="containsText" text="No Aceptable o aceptable con control específico">
      <formula>NOT(ISERROR(SEARCH("No Aceptable o aceptable con control específico",AD15)))</formula>
    </cfRule>
  </conditionalFormatting>
  <conditionalFormatting sqref="AD15:AD16">
    <cfRule type="containsText" dxfId="3532" priority="1" stopIfTrue="1" operator="containsText" text="No aceptable">
      <formula>NOT(ISERROR(SEARCH("No aceptable",AD15)))</formula>
    </cfRule>
    <cfRule type="containsText" dxfId="3531" priority="2" stopIfTrue="1" operator="containsText" text="No Aceptable o aceptable con control específico">
      <formula>NOT(ISERROR(SEARCH("No Aceptable o aceptable con control específico",AD15)))</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7" xr:uid="{00000000-0002-0000-0600-000000000000}">
      <formula1>"100,60,25,10"</formula1>
    </dataValidation>
    <dataValidation type="list" allowBlank="1" showInputMessage="1" prompt="4 = Continua_x000a_3 = Frecuente_x000a_2 = Ocasional_x000a_1 = Esporádica" sqref="V11:V27" xr:uid="{00000000-0002-0000-0600-000001000000}">
      <formula1>"4, 3, 2, 1"</formula1>
    </dataValidation>
    <dataValidation type="list" allowBlank="1" showInputMessage="1" showErrorMessage="1" prompt="10 = Muy Alto_x000a_6 = Alto_x000a_2 = Medio_x000a_0 = Bajo" sqref="U11:U27" xr:uid="{00000000-0002-0000-0600-000002000000}">
      <formula1>"10, 6, 2, 0, "</formula1>
    </dataValidation>
    <dataValidation allowBlank="1" sqref="AA11:AA27" xr:uid="{00000000-0002-0000-0600-000003000000}"/>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L39"/>
  <sheetViews>
    <sheetView topLeftCell="Q17" zoomScale="95" zoomScaleNormal="95" workbookViewId="0">
      <selection activeCell="AF19" sqref="AF19"/>
    </sheetView>
  </sheetViews>
  <sheetFormatPr baseColWidth="10" defaultRowHeight="63.75" customHeight="1" x14ac:dyDescent="0.3"/>
  <cols>
    <col min="1" max="1" width="1.85546875" style="3" customWidth="1"/>
    <col min="2" max="2" width="5.7109375" style="3" customWidth="1"/>
    <col min="3" max="3" width="7.5703125" style="3" customWidth="1"/>
    <col min="4" max="4" width="6.28515625" style="3" customWidth="1"/>
    <col min="5" max="5" width="7.7109375" style="4" customWidth="1"/>
    <col min="6" max="6" width="12.7109375" style="3" customWidth="1"/>
    <col min="7" max="7" width="8.28515625" style="3" customWidth="1"/>
    <col min="8" max="8" width="20.28515625" style="5" customWidth="1"/>
    <col min="9" max="9" width="19.28515625" style="3" customWidth="1"/>
    <col min="10" max="10" width="22.5703125" style="3" customWidth="1"/>
    <col min="11" max="11" width="23.140625" style="3" customWidth="1"/>
    <col min="12" max="15" width="5.140625" style="3" customWidth="1"/>
    <col min="16" max="16" width="23.85546875" style="3" bestFit="1" customWidth="1"/>
    <col min="17" max="17" width="5.7109375" style="3" customWidth="1"/>
    <col min="18" max="20" width="19.42578125" style="3" customWidth="1"/>
    <col min="21" max="21" width="5" style="3" customWidth="1"/>
    <col min="22" max="22" width="5.42578125" style="3" customWidth="1"/>
    <col min="23" max="23" width="8.140625" style="3" customWidth="1"/>
    <col min="24" max="24" width="6.7109375" style="3" customWidth="1"/>
    <col min="25" max="25" width="16.28515625" style="3" customWidth="1"/>
    <col min="26" max="26" width="7.7109375" style="3" customWidth="1"/>
    <col min="27" max="27" width="8.140625" style="3" customWidth="1"/>
    <col min="28" max="28" width="7.28515625" style="3" customWidth="1"/>
    <col min="29" max="29" width="14.5703125" style="3" customWidth="1"/>
    <col min="30" max="30" width="12.7109375" style="3" customWidth="1"/>
    <col min="31" max="31" width="20.7109375" style="3" bestFit="1" customWidth="1"/>
    <col min="32" max="32" width="12.42578125" style="4" customWidth="1"/>
    <col min="33" max="33" width="11.5703125" style="4" customWidth="1"/>
    <col min="34" max="34" width="22.28515625" style="4" customWidth="1"/>
    <col min="35" max="35" width="21" style="3" customWidth="1"/>
    <col min="36" max="36" width="18.5703125" style="5" customWidth="1"/>
    <col min="37" max="37" width="19.28515625" style="3" customWidth="1"/>
    <col min="38" max="16384" width="11.42578125" style="3"/>
  </cols>
  <sheetData>
    <row r="1" spans="1:64" ht="17.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1:64" ht="17.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1:64" ht="17.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1:64" ht="17.25" customHeight="1" x14ac:dyDescent="0.3"/>
    <row r="5" spans="1:64"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64" s="112" customFormat="1" ht="18.75" customHeight="1" x14ac:dyDescent="0.3">
      <c r="E6" s="113"/>
      <c r="H6" s="114"/>
      <c r="AF6" s="113"/>
      <c r="AG6" s="113"/>
      <c r="AH6" s="113"/>
      <c r="AJ6" s="114"/>
    </row>
    <row r="7" spans="1:64"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64"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64"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64" s="110" customFormat="1" ht="62.25" customHeight="1" x14ac:dyDescent="0.35">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64" s="2" customFormat="1" ht="95.25" customHeight="1" x14ac:dyDescent="0.35">
      <c r="A11" s="1"/>
      <c r="B11" s="263" t="s">
        <v>135</v>
      </c>
      <c r="C11" s="263" t="s">
        <v>181</v>
      </c>
      <c r="D11" s="263" t="s">
        <v>182</v>
      </c>
      <c r="E11" s="269" t="s">
        <v>226</v>
      </c>
      <c r="F11" s="269" t="s">
        <v>227</v>
      </c>
      <c r="G11" s="31" t="s">
        <v>42</v>
      </c>
      <c r="H11" s="240" t="s">
        <v>36</v>
      </c>
      <c r="I11" s="175" t="s">
        <v>46</v>
      </c>
      <c r="J11" s="176" t="s">
        <v>354</v>
      </c>
      <c r="K11" s="176" t="s">
        <v>355</v>
      </c>
      <c r="L11" s="195">
        <v>1</v>
      </c>
      <c r="M11" s="179">
        <v>0</v>
      </c>
      <c r="N11" s="195">
        <v>0</v>
      </c>
      <c r="O11" s="195">
        <f>SUM(L11:N11)</f>
        <v>1</v>
      </c>
      <c r="P11" s="176" t="s">
        <v>356</v>
      </c>
      <c r="Q11" s="179">
        <v>8</v>
      </c>
      <c r="R11" s="176" t="s">
        <v>603</v>
      </c>
      <c r="S11" s="176" t="s">
        <v>358</v>
      </c>
      <c r="T11" s="176" t="s">
        <v>357</v>
      </c>
      <c r="U11" s="198">
        <v>2</v>
      </c>
      <c r="V11" s="180">
        <v>4</v>
      </c>
      <c r="W11" s="180">
        <f>V11*U11</f>
        <v>8</v>
      </c>
      <c r="X11" s="181" t="str">
        <f>+IF(AND(U11*V11&gt;=24,U11*V11&lt;=40),"MA",IF(AND(U11*V11&gt;=10,U11*V11&lt;=20),"A",IF(AND(U11*V11&gt;=6,U11*V11&lt;=8),"M",IF(AND(U11*V11&gt;=0,U11*V11&lt;=4),"B",""))))</f>
        <v>M</v>
      </c>
      <c r="Y11" s="182"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 t="shared" ref="AB11:AB27" si="0">+IF(AND(U11*V11*Z11&gt;=600,U11*V11*Z11&lt;=4000),"I",IF(AND(U11*V11*Z11&gt;=150,U11*V11*Z11&lt;=500),"II",IF(AND(U11*V11*Z11&gt;=40,U11*V11*Z11&lt;=120),"III",IF(AND(U11*V11*Z11&gt;=0,U11*V11*Z11&lt;=20),"IV",""))))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2" t="s">
        <v>56</v>
      </c>
      <c r="AF11" s="179" t="s">
        <v>34</v>
      </c>
      <c r="AG11" s="179" t="s">
        <v>34</v>
      </c>
      <c r="AH11" s="179" t="s">
        <v>363</v>
      </c>
      <c r="AI11" s="175" t="s">
        <v>359</v>
      </c>
      <c r="AJ11" s="179" t="s">
        <v>34</v>
      </c>
      <c r="AK11" s="186" t="s">
        <v>35</v>
      </c>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s="2" customFormat="1" ht="95.25" customHeight="1" x14ac:dyDescent="0.35">
      <c r="A12" s="1"/>
      <c r="B12" s="264"/>
      <c r="C12" s="264"/>
      <c r="D12" s="264"/>
      <c r="E12" s="270"/>
      <c r="F12" s="270"/>
      <c r="G12" s="31" t="s">
        <v>33</v>
      </c>
      <c r="H12" s="241"/>
      <c r="I12" s="175" t="s">
        <v>120</v>
      </c>
      <c r="J12" s="176" t="s">
        <v>360</v>
      </c>
      <c r="K12" s="187" t="s">
        <v>361</v>
      </c>
      <c r="L12" s="195">
        <v>1</v>
      </c>
      <c r="M12" s="179">
        <v>0</v>
      </c>
      <c r="N12" s="195">
        <v>0</v>
      </c>
      <c r="O12" s="195">
        <f>SUM(L12:N12)</f>
        <v>1</v>
      </c>
      <c r="P12" s="176" t="s">
        <v>356</v>
      </c>
      <c r="Q12" s="179">
        <v>8</v>
      </c>
      <c r="R12" s="187" t="s">
        <v>604</v>
      </c>
      <c r="S12" s="187" t="s">
        <v>358</v>
      </c>
      <c r="T12" s="187" t="s">
        <v>357</v>
      </c>
      <c r="U12" s="180">
        <v>2</v>
      </c>
      <c r="V12" s="180">
        <v>4</v>
      </c>
      <c r="W12" s="180">
        <f>V12*U12</f>
        <v>8</v>
      </c>
      <c r="X12" s="181" t="str">
        <f>+IF(AND(U12*V12&gt;=24,U12*V12&lt;=40),"MA",IF(AND(U12*V12&gt;=10,U12*V12&lt;=20),"A",IF(AND(U12*V12&gt;=6,U12*V12&lt;=8),"M",IF(AND(U12*V12&gt;=0,U12*V12&lt;=4),"B",""))))</f>
        <v>M</v>
      </c>
      <c r="Y12" s="182"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10</v>
      </c>
      <c r="AA12" s="180">
        <f>W12*Z12</f>
        <v>80</v>
      </c>
      <c r="AB12" s="183" t="str">
        <f t="shared" si="0"/>
        <v>III</v>
      </c>
      <c r="AC12" s="182"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+IF(AB12="I","No aceptable",IF(AB12="II","No aceptable o aceptable con control específico",IF(AB12="III","Aceptable",IF(AB12="IV","Aceptable",""))))</f>
        <v>Aceptable</v>
      </c>
      <c r="AE12" s="182" t="s">
        <v>121</v>
      </c>
      <c r="AF12" s="179" t="s">
        <v>34</v>
      </c>
      <c r="AG12" s="179" t="s">
        <v>34</v>
      </c>
      <c r="AH12" s="179" t="s">
        <v>364</v>
      </c>
      <c r="AI12" s="175" t="s">
        <v>359</v>
      </c>
      <c r="AJ12" s="179" t="s">
        <v>34</v>
      </c>
      <c r="AK12" s="186" t="s">
        <v>35</v>
      </c>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s="2" customFormat="1" ht="95.25" customHeight="1" thickBot="1" x14ac:dyDescent="0.4">
      <c r="A13" s="1"/>
      <c r="B13" s="264"/>
      <c r="C13" s="264"/>
      <c r="D13" s="264"/>
      <c r="E13" s="270"/>
      <c r="F13" s="270"/>
      <c r="G13" s="31" t="s">
        <v>42</v>
      </c>
      <c r="H13" s="240" t="s">
        <v>44</v>
      </c>
      <c r="I13" s="175" t="s">
        <v>60</v>
      </c>
      <c r="J13" s="175" t="s">
        <v>340</v>
      </c>
      <c r="K13" s="175" t="s">
        <v>327</v>
      </c>
      <c r="L13" s="195">
        <v>1</v>
      </c>
      <c r="M13" s="179">
        <v>0</v>
      </c>
      <c r="N13" s="195">
        <v>0</v>
      </c>
      <c r="O13" s="195">
        <f t="shared" ref="O13:O27" si="1">SUM(L13:N13)</f>
        <v>1</v>
      </c>
      <c r="P13" s="175" t="s">
        <v>337</v>
      </c>
      <c r="Q13" s="179">
        <v>8</v>
      </c>
      <c r="R13" s="175" t="s">
        <v>331</v>
      </c>
      <c r="S13" s="175" t="s">
        <v>329</v>
      </c>
      <c r="T13" s="175" t="s">
        <v>443</v>
      </c>
      <c r="U13" s="180">
        <v>2</v>
      </c>
      <c r="V13" s="180">
        <v>2</v>
      </c>
      <c r="W13" s="180">
        <f t="shared" ref="W13:W21" si="2">V13*U13</f>
        <v>4</v>
      </c>
      <c r="X13" s="181" t="str">
        <f t="shared" ref="X13:X21" si="3">+IF(AND(U13*V13&gt;=24,U13*V13&lt;=40),"MA",IF(AND(U13*V13&gt;=10,U13*V13&lt;=20),"A",IF(AND(U13*V13&gt;=6,U13*V13&lt;=8),"M",IF(AND(U13*V13&gt;=0,U13*V13&lt;=4),"B",""))))</f>
        <v>B</v>
      </c>
      <c r="Y13" s="182" t="str">
        <f t="shared" ref="Y13:Y21"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180">
        <v>25</v>
      </c>
      <c r="AA13" s="180">
        <f t="shared" ref="AA13:AA21" si="5">W13*Z13</f>
        <v>100</v>
      </c>
      <c r="AB13" s="183" t="str">
        <f t="shared" si="0"/>
        <v>III</v>
      </c>
      <c r="AC13" s="182" t="str">
        <f t="shared" ref="AC13:AC21"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 t="shared" ref="AD13:AD21" si="7">+IF(AB13="I","No aceptable",IF(AB13="II","No aceptable o aceptable con control específico",IF(AB13="III","Aceptable",IF(AB13="IV","Aceptable",""))))</f>
        <v>Aceptable</v>
      </c>
      <c r="AE13" s="175" t="s">
        <v>351</v>
      </c>
      <c r="AF13" s="175" t="s">
        <v>34</v>
      </c>
      <c r="AG13" s="175" t="s">
        <v>34</v>
      </c>
      <c r="AH13" s="175" t="s">
        <v>34</v>
      </c>
      <c r="AI13" s="175" t="s">
        <v>338</v>
      </c>
      <c r="AJ13" s="175" t="s">
        <v>34</v>
      </c>
      <c r="AK13" s="186" t="s">
        <v>271</v>
      </c>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s="2" customFormat="1" ht="95.25" customHeight="1" thickBot="1" x14ac:dyDescent="0.4">
      <c r="A14" s="1"/>
      <c r="B14" s="264"/>
      <c r="C14" s="264"/>
      <c r="D14" s="264"/>
      <c r="E14" s="270"/>
      <c r="F14" s="270"/>
      <c r="G14" s="31"/>
      <c r="H14" s="244"/>
      <c r="I14" s="175" t="s">
        <v>333</v>
      </c>
      <c r="J14" s="175" t="s">
        <v>334</v>
      </c>
      <c r="K14" s="175" t="s">
        <v>335</v>
      </c>
      <c r="L14" s="195">
        <v>1</v>
      </c>
      <c r="M14" s="179">
        <v>0</v>
      </c>
      <c r="N14" s="195">
        <v>0</v>
      </c>
      <c r="O14" s="195">
        <f t="shared" ref="O14:O16" si="8">SUM(L14:N14)</f>
        <v>1</v>
      </c>
      <c r="P14" s="175" t="s">
        <v>336</v>
      </c>
      <c r="Q14" s="179">
        <v>8</v>
      </c>
      <c r="R14" s="175" t="s">
        <v>339</v>
      </c>
      <c r="S14" s="175" t="s">
        <v>643</v>
      </c>
      <c r="T14" s="175" t="s">
        <v>444</v>
      </c>
      <c r="U14" s="180">
        <v>2</v>
      </c>
      <c r="V14" s="180">
        <v>2</v>
      </c>
      <c r="W14" s="180">
        <f t="shared" si="2"/>
        <v>4</v>
      </c>
      <c r="X14" s="181" t="str">
        <f t="shared" si="3"/>
        <v>B</v>
      </c>
      <c r="Y14" s="182" t="str">
        <f t="shared" si="4"/>
        <v>Situación mejorable con exposición ocasional o esporádica, o situación sin anomalía destacable con cualquier nivel de exposición. No es esperable que se materialice el riesgo, aunque puede ser concebible.</v>
      </c>
      <c r="Z14" s="180">
        <v>25</v>
      </c>
      <c r="AA14" s="180">
        <f t="shared" si="5"/>
        <v>100</v>
      </c>
      <c r="AB14" s="183" t="str">
        <f t="shared" si="0"/>
        <v>III</v>
      </c>
      <c r="AC14" s="182" t="str">
        <f t="shared" si="6"/>
        <v>Mejorar si es posible. Sería conveniente justificar la intervención y su rentabilidad.</v>
      </c>
      <c r="AD14" s="184" t="str">
        <f t="shared" si="7"/>
        <v>Aceptable</v>
      </c>
      <c r="AE14" s="190" t="s">
        <v>342</v>
      </c>
      <c r="AF14" s="175" t="s">
        <v>34</v>
      </c>
      <c r="AG14" s="175" t="s">
        <v>34</v>
      </c>
      <c r="AH14" s="175" t="s">
        <v>34</v>
      </c>
      <c r="AI14" s="175" t="s">
        <v>341</v>
      </c>
      <c r="AJ14" s="175" t="s">
        <v>34</v>
      </c>
      <c r="AK14" s="186" t="s">
        <v>271</v>
      </c>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s="110" customFormat="1" ht="95.25" customHeight="1" thickBot="1" x14ac:dyDescent="0.4">
      <c r="A15" s="109"/>
      <c r="B15" s="264"/>
      <c r="C15" s="264"/>
      <c r="D15" s="264"/>
      <c r="E15" s="270"/>
      <c r="F15" s="270"/>
      <c r="G15" s="124"/>
      <c r="H15" s="244"/>
      <c r="I15" s="175" t="s">
        <v>625</v>
      </c>
      <c r="J15" s="175" t="s">
        <v>626</v>
      </c>
      <c r="K15" s="175" t="s">
        <v>631</v>
      </c>
      <c r="L15" s="202">
        <v>1</v>
      </c>
      <c r="M15" s="175">
        <v>0</v>
      </c>
      <c r="N15" s="202">
        <v>0</v>
      </c>
      <c r="O15" s="202">
        <f t="shared" si="8"/>
        <v>1</v>
      </c>
      <c r="P15" s="175" t="s">
        <v>632</v>
      </c>
      <c r="Q15" s="179">
        <v>8</v>
      </c>
      <c r="R15" s="175" t="s">
        <v>331</v>
      </c>
      <c r="S15" s="175" t="s">
        <v>634</v>
      </c>
      <c r="T15" s="175" t="s">
        <v>636</v>
      </c>
      <c r="U15" s="180">
        <v>2</v>
      </c>
      <c r="V15" s="180">
        <v>3</v>
      </c>
      <c r="W15" s="180">
        <f t="shared" si="2"/>
        <v>6</v>
      </c>
      <c r="X15" s="181" t="str">
        <f t="shared" si="3"/>
        <v>M</v>
      </c>
      <c r="Y15" s="182" t="str">
        <f t="shared" si="4"/>
        <v>Situación deficiente con exposición esporádica, o bien situación mejorable con exposición continuada o frecuente. Es posible que suceda el daño alguna vez.</v>
      </c>
      <c r="Z15" s="180">
        <v>10</v>
      </c>
      <c r="AA15" s="180">
        <f t="shared" si="5"/>
        <v>60</v>
      </c>
      <c r="AB15" s="183" t="str">
        <f t="shared" si="0"/>
        <v>III</v>
      </c>
      <c r="AC15" s="182" t="str">
        <f t="shared" si="6"/>
        <v>Mejorar si es posible. Sería conveniente justificar la intervención y su rentabilidad.</v>
      </c>
      <c r="AD15" s="184" t="str">
        <f t="shared" si="7"/>
        <v>Aceptable</v>
      </c>
      <c r="AE15" s="190" t="s">
        <v>342</v>
      </c>
      <c r="AF15" s="175" t="s">
        <v>34</v>
      </c>
      <c r="AG15" s="175" t="s">
        <v>34</v>
      </c>
      <c r="AH15" s="175" t="s">
        <v>34</v>
      </c>
      <c r="AI15" s="175" t="s">
        <v>338</v>
      </c>
      <c r="AJ15" s="175" t="s">
        <v>34</v>
      </c>
      <c r="AK15" s="186" t="s">
        <v>35</v>
      </c>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row>
    <row r="16" spans="1:64" s="110" customFormat="1" ht="95.25" customHeight="1" x14ac:dyDescent="0.35">
      <c r="A16" s="109"/>
      <c r="B16" s="264"/>
      <c r="C16" s="264"/>
      <c r="D16" s="264"/>
      <c r="E16" s="270"/>
      <c r="F16" s="270"/>
      <c r="G16" s="124"/>
      <c r="H16" s="244"/>
      <c r="I16" s="175" t="s">
        <v>627</v>
      </c>
      <c r="J16" s="175" t="s">
        <v>628</v>
      </c>
      <c r="K16" s="175" t="s">
        <v>629</v>
      </c>
      <c r="L16" s="202">
        <v>1</v>
      </c>
      <c r="M16" s="175">
        <v>0</v>
      </c>
      <c r="N16" s="202">
        <v>0</v>
      </c>
      <c r="O16" s="202">
        <f t="shared" si="8"/>
        <v>1</v>
      </c>
      <c r="P16" s="175" t="s">
        <v>630</v>
      </c>
      <c r="Q16" s="179">
        <v>8</v>
      </c>
      <c r="R16" s="175" t="s">
        <v>331</v>
      </c>
      <c r="S16" s="175" t="s">
        <v>633</v>
      </c>
      <c r="T16" s="175" t="s">
        <v>635</v>
      </c>
      <c r="U16" s="180">
        <v>2</v>
      </c>
      <c r="V16" s="180">
        <v>3</v>
      </c>
      <c r="W16" s="180">
        <f t="shared" si="2"/>
        <v>6</v>
      </c>
      <c r="X16" s="181" t="str">
        <f t="shared" si="3"/>
        <v>M</v>
      </c>
      <c r="Y16" s="182" t="str">
        <f t="shared" si="4"/>
        <v>Situación deficiente con exposición esporádica, o bien situación mejorable con exposición continuada o frecuente. Es posible que suceda el daño alguna vez.</v>
      </c>
      <c r="Z16" s="180">
        <v>10</v>
      </c>
      <c r="AA16" s="180">
        <f t="shared" si="5"/>
        <v>60</v>
      </c>
      <c r="AB16" s="183" t="str">
        <f t="shared" si="0"/>
        <v>III</v>
      </c>
      <c r="AC16" s="182" t="str">
        <f t="shared" si="6"/>
        <v>Mejorar si es posible. Sería conveniente justificar la intervención y su rentabilidad.</v>
      </c>
      <c r="AD16" s="184" t="str">
        <f t="shared" si="7"/>
        <v>Aceptable</v>
      </c>
      <c r="AE16" s="190" t="s">
        <v>342</v>
      </c>
      <c r="AF16" s="175" t="s">
        <v>34</v>
      </c>
      <c r="AG16" s="175" t="s">
        <v>34</v>
      </c>
      <c r="AH16" s="175" t="s">
        <v>34</v>
      </c>
      <c r="AI16" s="175" t="s">
        <v>338</v>
      </c>
      <c r="AJ16" s="175" t="s">
        <v>34</v>
      </c>
      <c r="AK16" s="186" t="s">
        <v>618</v>
      </c>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row>
    <row r="17" spans="1:64" s="110" customFormat="1" ht="95.25" customHeight="1" x14ac:dyDescent="0.35">
      <c r="A17" s="109"/>
      <c r="B17" s="264"/>
      <c r="C17" s="264"/>
      <c r="D17" s="264"/>
      <c r="E17" s="270"/>
      <c r="F17" s="270"/>
      <c r="G17" s="124"/>
      <c r="H17" s="244"/>
      <c r="I17" s="175" t="s">
        <v>612</v>
      </c>
      <c r="J17" s="175" t="s">
        <v>613</v>
      </c>
      <c r="K17" s="175" t="s">
        <v>614</v>
      </c>
      <c r="L17" s="195">
        <v>1</v>
      </c>
      <c r="M17" s="179">
        <v>0</v>
      </c>
      <c r="N17" s="195">
        <v>0</v>
      </c>
      <c r="O17" s="195">
        <f t="shared" ref="O17" si="9">SUM(L17:N17)</f>
        <v>1</v>
      </c>
      <c r="P17" s="175" t="s">
        <v>615</v>
      </c>
      <c r="Q17" s="179">
        <v>8</v>
      </c>
      <c r="R17" s="175" t="s">
        <v>331</v>
      </c>
      <c r="S17" s="175" t="s">
        <v>616</v>
      </c>
      <c r="T17" s="175" t="s">
        <v>617</v>
      </c>
      <c r="U17" s="180">
        <v>2</v>
      </c>
      <c r="V17" s="180">
        <v>1</v>
      </c>
      <c r="W17" s="180">
        <f t="shared" si="2"/>
        <v>2</v>
      </c>
      <c r="X17" s="181" t="str">
        <f t="shared" si="3"/>
        <v>B</v>
      </c>
      <c r="Y17" s="182" t="str">
        <f t="shared" si="4"/>
        <v>Situación mejorable con exposición ocasional o esporádica, o situación sin anomalía destacable con cualquier nivel de exposición. No es esperable que se materialice el riesgo, aunque puede ser concebible.</v>
      </c>
      <c r="Z17" s="180">
        <v>10</v>
      </c>
      <c r="AA17" s="180">
        <f t="shared" si="5"/>
        <v>20</v>
      </c>
      <c r="AB17" s="183" t="str">
        <f t="shared" si="0"/>
        <v>IV</v>
      </c>
      <c r="AC17" s="182" t="str">
        <f t="shared" si="6"/>
        <v>Mantener las medidas de control existentes, pero se deberían considerar soluciones o mejoras y se deben hacer comprobaciones periódicas para asegurar que el riesgo aún es tolerable.</v>
      </c>
      <c r="AD17" s="184" t="str">
        <f t="shared" si="7"/>
        <v>Aceptable</v>
      </c>
      <c r="AE17" s="175" t="s">
        <v>351</v>
      </c>
      <c r="AF17" s="175" t="s">
        <v>34</v>
      </c>
      <c r="AG17" s="175" t="s">
        <v>34</v>
      </c>
      <c r="AH17" s="175" t="s">
        <v>34</v>
      </c>
      <c r="AI17" s="175" t="s">
        <v>338</v>
      </c>
      <c r="AJ17" s="175" t="s">
        <v>34</v>
      </c>
      <c r="AK17" s="186" t="s">
        <v>618</v>
      </c>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row>
    <row r="18" spans="1:64" s="2" customFormat="1" ht="95.25" customHeight="1" x14ac:dyDescent="0.35">
      <c r="A18" s="1"/>
      <c r="B18" s="264"/>
      <c r="C18" s="264"/>
      <c r="D18" s="264"/>
      <c r="E18" s="270"/>
      <c r="F18" s="270"/>
      <c r="G18" s="31" t="s">
        <v>42</v>
      </c>
      <c r="H18" s="244"/>
      <c r="I18" s="175" t="s">
        <v>62</v>
      </c>
      <c r="J18" s="175" t="s">
        <v>332</v>
      </c>
      <c r="K18" s="175" t="s">
        <v>327</v>
      </c>
      <c r="L18" s="194">
        <v>1</v>
      </c>
      <c r="M18" s="179">
        <v>0</v>
      </c>
      <c r="N18" s="195">
        <v>0</v>
      </c>
      <c r="O18" s="195">
        <f t="shared" si="1"/>
        <v>1</v>
      </c>
      <c r="P18" s="175" t="s">
        <v>337</v>
      </c>
      <c r="Q18" s="175">
        <v>8</v>
      </c>
      <c r="R18" s="175" t="s">
        <v>331</v>
      </c>
      <c r="S18" s="175" t="s">
        <v>329</v>
      </c>
      <c r="T18" s="175" t="s">
        <v>443</v>
      </c>
      <c r="U18" s="180">
        <v>2</v>
      </c>
      <c r="V18" s="180">
        <v>2</v>
      </c>
      <c r="W18" s="180">
        <f t="shared" si="2"/>
        <v>4</v>
      </c>
      <c r="X18" s="201" t="str">
        <f t="shared" si="3"/>
        <v>B</v>
      </c>
      <c r="Y18" s="182" t="str">
        <f t="shared" si="4"/>
        <v>Situación mejorable con exposición ocasional o esporádica, o situación sin anomalía destacable con cualquier nivel de exposición. No es esperable que se materialice el riesgo, aunque puede ser concebible.</v>
      </c>
      <c r="Z18" s="180">
        <v>25</v>
      </c>
      <c r="AA18" s="180">
        <f t="shared" si="5"/>
        <v>100</v>
      </c>
      <c r="AB18" s="183" t="str">
        <f t="shared" si="0"/>
        <v>III</v>
      </c>
      <c r="AC18" s="182" t="str">
        <f t="shared" si="6"/>
        <v>Mejorar si es posible. Sería conveniente justificar la intervención y su rentabilidad.</v>
      </c>
      <c r="AD18" s="184" t="str">
        <f t="shared" si="7"/>
        <v>Aceptable</v>
      </c>
      <c r="AE18" s="175" t="s">
        <v>351</v>
      </c>
      <c r="AF18" s="175" t="s">
        <v>34</v>
      </c>
      <c r="AG18" s="175" t="s">
        <v>34</v>
      </c>
      <c r="AH18" s="175" t="s">
        <v>34</v>
      </c>
      <c r="AI18" s="175" t="s">
        <v>338</v>
      </c>
      <c r="AJ18" s="175" t="s">
        <v>202</v>
      </c>
      <c r="AK18" s="188" t="s">
        <v>271</v>
      </c>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s="2" customFormat="1" ht="95.25" customHeight="1" x14ac:dyDescent="0.35">
      <c r="A19" s="1"/>
      <c r="B19" s="264"/>
      <c r="C19" s="264"/>
      <c r="D19" s="264"/>
      <c r="E19" s="270"/>
      <c r="F19" s="270"/>
      <c r="G19" s="100" t="s">
        <v>42</v>
      </c>
      <c r="H19" s="187" t="s">
        <v>306</v>
      </c>
      <c r="I19" s="187" t="s">
        <v>522</v>
      </c>
      <c r="J19" s="187" t="s">
        <v>509</v>
      </c>
      <c r="K19" s="187" t="s">
        <v>510</v>
      </c>
      <c r="L19" s="203">
        <v>1</v>
      </c>
      <c r="M19" s="175">
        <v>0</v>
      </c>
      <c r="N19" s="202">
        <v>0</v>
      </c>
      <c r="O19" s="202">
        <v>1</v>
      </c>
      <c r="P19" s="187" t="s">
        <v>511</v>
      </c>
      <c r="Q19" s="175">
        <v>8</v>
      </c>
      <c r="R19" s="187" t="s">
        <v>512</v>
      </c>
      <c r="S19" s="187" t="s">
        <v>513</v>
      </c>
      <c r="T19" s="187" t="s">
        <v>514</v>
      </c>
      <c r="U19" s="180">
        <v>2</v>
      </c>
      <c r="V19" s="180">
        <v>3</v>
      </c>
      <c r="W19" s="180">
        <f t="shared" si="2"/>
        <v>6</v>
      </c>
      <c r="X19" s="181" t="str">
        <f t="shared" si="3"/>
        <v>M</v>
      </c>
      <c r="Y19" s="182" t="str">
        <f t="shared" si="4"/>
        <v>Situación deficiente con exposición esporádica, o bien situación mejorable con exposición continuada o frecuente. Es posible que suceda el daño alguna vez.</v>
      </c>
      <c r="Z19" s="180">
        <v>25</v>
      </c>
      <c r="AA19" s="180">
        <f t="shared" si="5"/>
        <v>150</v>
      </c>
      <c r="AB19" s="183" t="str">
        <f t="shared" si="0"/>
        <v>II</v>
      </c>
      <c r="AC19" s="182" t="str">
        <f t="shared" si="6"/>
        <v>Corregir y adoptar medidas de control de inmediato. Sin embargo suspenda actividades si el nivel de riesgo está por encima o igual de 360.</v>
      </c>
      <c r="AD19" s="184" t="str">
        <f t="shared" si="7"/>
        <v>No aceptable o aceptable con control específico</v>
      </c>
      <c r="AE19" s="182" t="s">
        <v>655</v>
      </c>
      <c r="AF19" s="175" t="s">
        <v>34</v>
      </c>
      <c r="AG19" s="175" t="s">
        <v>34</v>
      </c>
      <c r="AH19" s="180" t="s">
        <v>507</v>
      </c>
      <c r="AI19" s="197" t="s">
        <v>508</v>
      </c>
      <c r="AJ19" s="175" t="s">
        <v>506</v>
      </c>
      <c r="AK19" s="188" t="s">
        <v>271</v>
      </c>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s="2" customFormat="1" ht="95.25" customHeight="1" x14ac:dyDescent="0.35">
      <c r="A20" s="1"/>
      <c r="B20" s="264"/>
      <c r="C20" s="264"/>
      <c r="D20" s="264"/>
      <c r="E20" s="270"/>
      <c r="F20" s="270"/>
      <c r="G20" s="31" t="s">
        <v>42</v>
      </c>
      <c r="H20" s="242" t="s">
        <v>50</v>
      </c>
      <c r="I20" s="187" t="s">
        <v>310</v>
      </c>
      <c r="J20" s="187" t="s">
        <v>311</v>
      </c>
      <c r="K20" s="187" t="s">
        <v>314</v>
      </c>
      <c r="L20" s="194">
        <v>1</v>
      </c>
      <c r="M20" s="179">
        <v>0</v>
      </c>
      <c r="N20" s="195">
        <v>0</v>
      </c>
      <c r="O20" s="195">
        <f t="shared" si="1"/>
        <v>1</v>
      </c>
      <c r="P20" s="196" t="s">
        <v>317</v>
      </c>
      <c r="Q20" s="179">
        <v>8</v>
      </c>
      <c r="R20" s="196" t="s">
        <v>319</v>
      </c>
      <c r="S20" s="196" t="s">
        <v>320</v>
      </c>
      <c r="T20" s="196" t="s">
        <v>321</v>
      </c>
      <c r="U20" s="179">
        <v>6</v>
      </c>
      <c r="V20" s="179">
        <v>4</v>
      </c>
      <c r="W20" s="179">
        <f t="shared" si="2"/>
        <v>24</v>
      </c>
      <c r="X20" s="179" t="str">
        <f t="shared" si="3"/>
        <v>MA</v>
      </c>
      <c r="Y20" s="182" t="str">
        <f t="shared" si="4"/>
        <v>Situación deficiente con exposición continua, o muy deficiente con exposición frecuente. Normalmente la materialización del riesgo ocurre con frecuencia.</v>
      </c>
      <c r="Z20" s="180">
        <v>10</v>
      </c>
      <c r="AA20" s="180">
        <f t="shared" si="5"/>
        <v>240</v>
      </c>
      <c r="AB20" s="183" t="str">
        <f t="shared" si="0"/>
        <v>II</v>
      </c>
      <c r="AC20" s="182" t="str">
        <f t="shared" si="6"/>
        <v>Corregir y adoptar medidas de control de inmediato. Sin embargo suspenda actividades si el nivel de riesgo está por encima o igual de 360.</v>
      </c>
      <c r="AD20" s="184" t="str">
        <f t="shared" si="7"/>
        <v>No aceptable o aceptable con control específico</v>
      </c>
      <c r="AE20" s="188" t="s">
        <v>545</v>
      </c>
      <c r="AF20" s="175" t="s">
        <v>34</v>
      </c>
      <c r="AG20" s="175" t="s">
        <v>34</v>
      </c>
      <c r="AH20" s="187" t="s">
        <v>325</v>
      </c>
      <c r="AI20" s="187" t="s">
        <v>326</v>
      </c>
      <c r="AJ20" s="179" t="s">
        <v>34</v>
      </c>
      <c r="AK20" s="186" t="s">
        <v>35</v>
      </c>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s="2" customFormat="1" ht="95.25" customHeight="1" x14ac:dyDescent="0.35">
      <c r="A21" s="1"/>
      <c r="B21" s="264"/>
      <c r="C21" s="264"/>
      <c r="D21" s="264"/>
      <c r="E21" s="270"/>
      <c r="F21" s="270"/>
      <c r="G21" s="31" t="s">
        <v>42</v>
      </c>
      <c r="H21" s="242"/>
      <c r="I21" s="187" t="s">
        <v>313</v>
      </c>
      <c r="J21" s="187" t="s">
        <v>312</v>
      </c>
      <c r="K21" s="187" t="s">
        <v>315</v>
      </c>
      <c r="L21" s="195">
        <v>1</v>
      </c>
      <c r="M21" s="179">
        <v>0</v>
      </c>
      <c r="N21" s="195">
        <v>0</v>
      </c>
      <c r="O21" s="195">
        <f t="shared" si="1"/>
        <v>1</v>
      </c>
      <c r="P21" s="196" t="s">
        <v>318</v>
      </c>
      <c r="Q21" s="179">
        <v>8</v>
      </c>
      <c r="R21" s="196" t="s">
        <v>322</v>
      </c>
      <c r="S21" s="196" t="s">
        <v>323</v>
      </c>
      <c r="T21" s="196" t="s">
        <v>324</v>
      </c>
      <c r="U21" s="179">
        <v>6</v>
      </c>
      <c r="V21" s="179">
        <v>4</v>
      </c>
      <c r="W21" s="179">
        <f t="shared" si="2"/>
        <v>24</v>
      </c>
      <c r="X21" s="179" t="str">
        <f t="shared" si="3"/>
        <v>MA</v>
      </c>
      <c r="Y21" s="182" t="str">
        <f t="shared" si="4"/>
        <v>Situación deficiente con exposición continua, o muy deficiente con exposición frecuente. Normalmente la materialización del riesgo ocurre con frecuencia.</v>
      </c>
      <c r="Z21" s="180">
        <v>10</v>
      </c>
      <c r="AA21" s="180">
        <f t="shared" si="5"/>
        <v>240</v>
      </c>
      <c r="AB21" s="183" t="str">
        <f t="shared" si="0"/>
        <v>II</v>
      </c>
      <c r="AC21" s="182" t="str">
        <f t="shared" si="6"/>
        <v>Corregir y adoptar medidas de control de inmediato. Sin embargo suspenda actividades si el nivel de riesgo está por encima o igual de 360.</v>
      </c>
      <c r="AD21" s="184" t="str">
        <f t="shared" si="7"/>
        <v>No aceptable o aceptable con control específico</v>
      </c>
      <c r="AE21" s="188" t="s">
        <v>545</v>
      </c>
      <c r="AF21" s="175" t="s">
        <v>34</v>
      </c>
      <c r="AG21" s="175" t="s">
        <v>34</v>
      </c>
      <c r="AH21" s="187" t="s">
        <v>325</v>
      </c>
      <c r="AI21" s="187" t="s">
        <v>326</v>
      </c>
      <c r="AJ21" s="179" t="s">
        <v>34</v>
      </c>
      <c r="AK21" s="186" t="s">
        <v>35</v>
      </c>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s="2" customFormat="1" ht="95.25" customHeight="1" x14ac:dyDescent="0.35">
      <c r="A22" s="1"/>
      <c r="B22" s="264"/>
      <c r="C22" s="264"/>
      <c r="D22" s="264"/>
      <c r="E22" s="270"/>
      <c r="F22" s="270"/>
      <c r="G22" s="31" t="s">
        <v>33</v>
      </c>
      <c r="H22" s="240" t="s">
        <v>45</v>
      </c>
      <c r="I22" s="187" t="s">
        <v>99</v>
      </c>
      <c r="J22" s="187" t="s">
        <v>424</v>
      </c>
      <c r="K22" s="187" t="s">
        <v>400</v>
      </c>
      <c r="L22" s="195">
        <v>1</v>
      </c>
      <c r="M22" s="179">
        <v>0</v>
      </c>
      <c r="N22" s="195">
        <v>0</v>
      </c>
      <c r="O22" s="195">
        <f t="shared" si="1"/>
        <v>1</v>
      </c>
      <c r="P22" s="187" t="s">
        <v>423</v>
      </c>
      <c r="Q22" s="179">
        <v>8</v>
      </c>
      <c r="R22" s="187" t="s">
        <v>202</v>
      </c>
      <c r="S22" s="175" t="s">
        <v>439</v>
      </c>
      <c r="T22" s="175" t="s">
        <v>446</v>
      </c>
      <c r="U22" s="198">
        <v>2</v>
      </c>
      <c r="V22" s="180">
        <v>2</v>
      </c>
      <c r="W22" s="180">
        <f t="shared" ref="W22:W27" si="10">V22*U22</f>
        <v>4</v>
      </c>
      <c r="X22" s="181" t="str">
        <f t="shared" ref="X22:X27" si="11">+IF(AND(U22*V22&gt;=24,U22*V22&lt;=40),"MA",IF(AND(U22*V22&gt;=10,U22*V22&lt;=20),"A",IF(AND(U22*V22&gt;=6,U22*V22&lt;=8),"M",IF(AND(U22*V22&gt;=0,U22*V22&lt;=4),"B",""))))</f>
        <v>B</v>
      </c>
      <c r="Y22" s="182" t="str">
        <f t="shared" ref="Y22:Y27" si="12">+IF(X22="MA","Situación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2" s="180">
        <v>10</v>
      </c>
      <c r="AA22" s="180">
        <f t="shared" ref="AA22:AA27" si="13">W22*Z22</f>
        <v>40</v>
      </c>
      <c r="AB22" s="183" t="str">
        <f t="shared" si="0"/>
        <v>III</v>
      </c>
      <c r="AC22" s="182" t="str">
        <f t="shared" ref="AC22:AC27" si="14">+IF(AB22="I","Situación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84" t="str">
        <f t="shared" ref="AD22:AD27" si="15">+IF(AB22="I","No aceptable",IF(AB22="II","No aceptable o aceptable con control específico",IF(AB22="III","Aceptable",IF(AB22="IV","Aceptable",""))))</f>
        <v>Aceptable</v>
      </c>
      <c r="AE22" s="182" t="s">
        <v>67</v>
      </c>
      <c r="AF22" s="179" t="s">
        <v>34</v>
      </c>
      <c r="AG22" s="179" t="s">
        <v>34</v>
      </c>
      <c r="AH22" s="187" t="s">
        <v>190</v>
      </c>
      <c r="AI22" s="187" t="s">
        <v>447</v>
      </c>
      <c r="AJ22" s="179" t="s">
        <v>34</v>
      </c>
      <c r="AK22" s="186" t="s">
        <v>35</v>
      </c>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s="2" customFormat="1" ht="95.25" customHeight="1" x14ac:dyDescent="0.35">
      <c r="A23" s="1"/>
      <c r="B23" s="264"/>
      <c r="C23" s="264"/>
      <c r="D23" s="264"/>
      <c r="E23" s="270"/>
      <c r="F23" s="270"/>
      <c r="G23" s="31" t="s">
        <v>33</v>
      </c>
      <c r="H23" s="244"/>
      <c r="I23" s="187" t="s">
        <v>65</v>
      </c>
      <c r="J23" s="187" t="s">
        <v>416</v>
      </c>
      <c r="K23" s="187" t="s">
        <v>400</v>
      </c>
      <c r="L23" s="195">
        <v>1</v>
      </c>
      <c r="M23" s="179">
        <v>0</v>
      </c>
      <c r="N23" s="195">
        <v>0</v>
      </c>
      <c r="O23" s="195">
        <f t="shared" si="1"/>
        <v>1</v>
      </c>
      <c r="P23" s="187" t="s">
        <v>417</v>
      </c>
      <c r="Q23" s="179">
        <v>1</v>
      </c>
      <c r="R23" s="187" t="s">
        <v>419</v>
      </c>
      <c r="S23" s="187" t="s">
        <v>644</v>
      </c>
      <c r="T23" s="175" t="s">
        <v>445</v>
      </c>
      <c r="U23" s="180">
        <v>6</v>
      </c>
      <c r="V23" s="180">
        <v>2</v>
      </c>
      <c r="W23" s="180">
        <f t="shared" si="10"/>
        <v>12</v>
      </c>
      <c r="X23" s="181" t="str">
        <f t="shared" si="11"/>
        <v>A</v>
      </c>
      <c r="Y23" s="182" t="str">
        <f t="shared" si="12"/>
        <v>Situación deficiente con exposición frecuente u ocasional, o bien situación muy deficiente con exposición ocasional o esporádica. La materialización de Riesgo es posible que suceda varias veces en la vida laboral</v>
      </c>
      <c r="Z23" s="180">
        <v>10</v>
      </c>
      <c r="AA23" s="180">
        <f t="shared" si="13"/>
        <v>120</v>
      </c>
      <c r="AB23" s="183" t="str">
        <f t="shared" si="0"/>
        <v>III</v>
      </c>
      <c r="AC23" s="182" t="str">
        <f t="shared" si="14"/>
        <v>Mejorar si es posible. Sería conveniente justificar la intervención y su rentabilidad.</v>
      </c>
      <c r="AD23" s="184" t="str">
        <f t="shared" si="15"/>
        <v>Aceptable</v>
      </c>
      <c r="AE23" s="188" t="s">
        <v>128</v>
      </c>
      <c r="AF23" s="188" t="s">
        <v>34</v>
      </c>
      <c r="AG23" s="175" t="s">
        <v>202</v>
      </c>
      <c r="AH23" s="187" t="s">
        <v>420</v>
      </c>
      <c r="AI23" s="187" t="s">
        <v>421</v>
      </c>
      <c r="AJ23" s="179" t="s">
        <v>34</v>
      </c>
      <c r="AK23" s="186" t="s">
        <v>35</v>
      </c>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s="2" customFormat="1" ht="95.25" customHeight="1" x14ac:dyDescent="0.35">
      <c r="A24" s="1"/>
      <c r="B24" s="264"/>
      <c r="C24" s="264"/>
      <c r="D24" s="264"/>
      <c r="E24" s="270"/>
      <c r="F24" s="270"/>
      <c r="G24" s="31" t="s">
        <v>33</v>
      </c>
      <c r="H24" s="244"/>
      <c r="I24" s="187" t="s">
        <v>65</v>
      </c>
      <c r="J24" s="187" t="s">
        <v>418</v>
      </c>
      <c r="K24" s="187" t="s">
        <v>66</v>
      </c>
      <c r="L24" s="195">
        <v>1</v>
      </c>
      <c r="M24" s="179">
        <v>0</v>
      </c>
      <c r="N24" s="195">
        <v>0</v>
      </c>
      <c r="O24" s="195">
        <f t="shared" si="1"/>
        <v>1</v>
      </c>
      <c r="P24" s="187" t="s">
        <v>412</v>
      </c>
      <c r="Q24" s="179">
        <v>8</v>
      </c>
      <c r="R24" s="175" t="s">
        <v>202</v>
      </c>
      <c r="S24" s="187" t="s">
        <v>413</v>
      </c>
      <c r="T24" s="175" t="s">
        <v>449</v>
      </c>
      <c r="U24" s="198">
        <v>0</v>
      </c>
      <c r="V24" s="180">
        <v>1</v>
      </c>
      <c r="W24" s="180">
        <f t="shared" si="10"/>
        <v>0</v>
      </c>
      <c r="X24" s="181" t="str">
        <f t="shared" si="11"/>
        <v>B</v>
      </c>
      <c r="Y24" s="182" t="str">
        <f t="shared" si="12"/>
        <v>Situación mejorable con exposición ocasional o esporádica, o situación sin anomalía destacable con cualquier nivel de exposición. No es esperable que se materialice el riesgo, aunque puede ser concebible.</v>
      </c>
      <c r="Z24" s="180">
        <v>10</v>
      </c>
      <c r="AA24" s="180">
        <f t="shared" si="13"/>
        <v>0</v>
      </c>
      <c r="AB24" s="183" t="str">
        <f t="shared" si="0"/>
        <v>IV</v>
      </c>
      <c r="AC24" s="182" t="str">
        <f t="shared" si="14"/>
        <v>Mantener las medidas de control existentes, pero se deberían considerar soluciones o mejoras y se deben hacer comprobaciones periódicas para asegurar que el riesgo aún es tolerable.</v>
      </c>
      <c r="AD24" s="184" t="str">
        <f t="shared" si="15"/>
        <v>Aceptable</v>
      </c>
      <c r="AE24" s="188" t="s">
        <v>67</v>
      </c>
      <c r="AF24" s="179" t="s">
        <v>34</v>
      </c>
      <c r="AG24" s="179" t="s">
        <v>34</v>
      </c>
      <c r="AH24" s="187" t="s">
        <v>414</v>
      </c>
      <c r="AI24" s="187" t="s">
        <v>415</v>
      </c>
      <c r="AJ24" s="179" t="s">
        <v>34</v>
      </c>
      <c r="AK24" s="186" t="s">
        <v>35</v>
      </c>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s="2" customFormat="1" ht="95.25" customHeight="1" x14ac:dyDescent="0.35">
      <c r="A25" s="1"/>
      <c r="B25" s="264"/>
      <c r="C25" s="264"/>
      <c r="D25" s="264"/>
      <c r="E25" s="270"/>
      <c r="F25" s="270"/>
      <c r="G25" s="31" t="s">
        <v>33</v>
      </c>
      <c r="H25" s="244"/>
      <c r="I25" s="187" t="s">
        <v>48</v>
      </c>
      <c r="J25" s="187" t="s">
        <v>409</v>
      </c>
      <c r="K25" s="187" t="s">
        <v>400</v>
      </c>
      <c r="L25" s="195">
        <v>1</v>
      </c>
      <c r="M25" s="179">
        <v>0</v>
      </c>
      <c r="N25" s="195">
        <v>0</v>
      </c>
      <c r="O25" s="195">
        <f t="shared" si="1"/>
        <v>1</v>
      </c>
      <c r="P25" s="187" t="s">
        <v>417</v>
      </c>
      <c r="Q25" s="179">
        <v>1</v>
      </c>
      <c r="R25" s="187" t="s">
        <v>202</v>
      </c>
      <c r="S25" s="175" t="s">
        <v>440</v>
      </c>
      <c r="T25" s="187" t="s">
        <v>450</v>
      </c>
      <c r="U25" s="180">
        <v>2</v>
      </c>
      <c r="V25" s="180">
        <v>2</v>
      </c>
      <c r="W25" s="180">
        <f t="shared" si="10"/>
        <v>4</v>
      </c>
      <c r="X25" s="181" t="str">
        <f t="shared" si="11"/>
        <v>B</v>
      </c>
      <c r="Y25" s="182" t="str">
        <f t="shared" si="12"/>
        <v>Situación mejorable con exposición ocasional o esporádica, o situación sin anomalía destacable con cualquier nivel de exposición. No es esperable que se materialice el riesgo, aunque puede ser concebible.</v>
      </c>
      <c r="Z25" s="180">
        <v>10</v>
      </c>
      <c r="AA25" s="180">
        <f t="shared" si="13"/>
        <v>40</v>
      </c>
      <c r="AB25" s="183" t="str">
        <f t="shared" si="0"/>
        <v>III</v>
      </c>
      <c r="AC25" s="182" t="str">
        <f t="shared" si="14"/>
        <v>Mejorar si es posible. Sería conveniente justificar la intervención y su rentabilidad.</v>
      </c>
      <c r="AD25" s="184" t="str">
        <f t="shared" si="15"/>
        <v>Aceptable</v>
      </c>
      <c r="AE25" s="182" t="s">
        <v>620</v>
      </c>
      <c r="AF25" s="175" t="s">
        <v>34</v>
      </c>
      <c r="AG25" s="175" t="s">
        <v>34</v>
      </c>
      <c r="AH25" s="187" t="s">
        <v>69</v>
      </c>
      <c r="AI25" s="187" t="s">
        <v>411</v>
      </c>
      <c r="AJ25" s="175" t="s">
        <v>34</v>
      </c>
      <c r="AK25" s="186" t="s">
        <v>35</v>
      </c>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ht="95.25" customHeight="1" x14ac:dyDescent="0.3">
      <c r="A26" s="18"/>
      <c r="B26" s="264"/>
      <c r="C26" s="264"/>
      <c r="D26" s="264"/>
      <c r="E26" s="270"/>
      <c r="F26" s="270"/>
      <c r="G26" s="31" t="s">
        <v>33</v>
      </c>
      <c r="H26" s="241"/>
      <c r="I26" s="187" t="s">
        <v>274</v>
      </c>
      <c r="J26" s="187" t="s">
        <v>407</v>
      </c>
      <c r="K26" s="187" t="s">
        <v>405</v>
      </c>
      <c r="L26" s="195">
        <v>1</v>
      </c>
      <c r="M26" s="179">
        <v>0</v>
      </c>
      <c r="N26" s="195">
        <v>0</v>
      </c>
      <c r="O26" s="195">
        <f t="shared" si="1"/>
        <v>1</v>
      </c>
      <c r="P26" s="187" t="s">
        <v>406</v>
      </c>
      <c r="Q26" s="179">
        <v>2</v>
      </c>
      <c r="R26" s="175" t="s">
        <v>202</v>
      </c>
      <c r="S26" s="187" t="s">
        <v>452</v>
      </c>
      <c r="T26" s="175" t="s">
        <v>454</v>
      </c>
      <c r="U26" s="198">
        <v>2</v>
      </c>
      <c r="V26" s="180">
        <v>1</v>
      </c>
      <c r="W26" s="180">
        <f t="shared" si="10"/>
        <v>2</v>
      </c>
      <c r="X26" s="181" t="str">
        <f t="shared" si="11"/>
        <v>B</v>
      </c>
      <c r="Y26" s="182" t="str">
        <f t="shared" si="12"/>
        <v>Situación mejorable con exposición ocasional o esporádica, o situación sin anomalía destacable con cualquier nivel de exposición. No es esperable que se materialice el riesgo, aunque puede ser concebible.</v>
      </c>
      <c r="Z26" s="180">
        <v>60</v>
      </c>
      <c r="AA26" s="180">
        <f t="shared" si="13"/>
        <v>120</v>
      </c>
      <c r="AB26" s="183" t="str">
        <f t="shared" si="0"/>
        <v>III</v>
      </c>
      <c r="AC26" s="182" t="str">
        <f t="shared" si="14"/>
        <v>Mejorar si es posible. Sería conveniente justificar la intervención y su rentabilidad.</v>
      </c>
      <c r="AD26" s="184" t="str">
        <f t="shared" si="15"/>
        <v>Aceptable</v>
      </c>
      <c r="AE26" s="175" t="s">
        <v>34</v>
      </c>
      <c r="AF26" s="175" t="s">
        <v>34</v>
      </c>
      <c r="AG26" s="175" t="s">
        <v>34</v>
      </c>
      <c r="AH26" s="187" t="s">
        <v>408</v>
      </c>
      <c r="AI26" s="185" t="s">
        <v>206</v>
      </c>
      <c r="AJ26" s="175" t="s">
        <v>34</v>
      </c>
      <c r="AK26" s="186" t="s">
        <v>35</v>
      </c>
    </row>
    <row r="27" spans="1:64" ht="95.25" customHeight="1" thickBot="1" x14ac:dyDescent="0.35">
      <c r="A27" s="23"/>
      <c r="B27" s="265"/>
      <c r="C27" s="265"/>
      <c r="D27" s="265"/>
      <c r="E27" s="271"/>
      <c r="F27" s="271"/>
      <c r="G27" s="31" t="s">
        <v>33</v>
      </c>
      <c r="H27" s="187" t="s">
        <v>72</v>
      </c>
      <c r="I27" s="187" t="s">
        <v>398</v>
      </c>
      <c r="J27" s="187" t="s">
        <v>399</v>
      </c>
      <c r="K27" s="187" t="s">
        <v>400</v>
      </c>
      <c r="L27" s="206">
        <v>1</v>
      </c>
      <c r="M27" s="207">
        <v>0</v>
      </c>
      <c r="N27" s="206">
        <v>0</v>
      </c>
      <c r="O27" s="206">
        <f t="shared" si="1"/>
        <v>1</v>
      </c>
      <c r="P27" s="187" t="s">
        <v>401</v>
      </c>
      <c r="Q27" s="179">
        <v>8</v>
      </c>
      <c r="R27" s="187" t="s">
        <v>402</v>
      </c>
      <c r="S27" s="187" t="s">
        <v>403</v>
      </c>
      <c r="T27" s="175" t="s">
        <v>469</v>
      </c>
      <c r="U27" s="198">
        <v>2</v>
      </c>
      <c r="V27" s="180">
        <v>1</v>
      </c>
      <c r="W27" s="180">
        <f t="shared" si="10"/>
        <v>2</v>
      </c>
      <c r="X27" s="181" t="str">
        <f t="shared" si="11"/>
        <v>B</v>
      </c>
      <c r="Y27" s="182" t="str">
        <f t="shared" si="12"/>
        <v>Situación mejorable con exposición ocasional o esporádica, o situación sin anomalía destacable con cualquier nivel de exposición. No es esperable que se materialice el riesgo, aunque puede ser concebible.</v>
      </c>
      <c r="Z27" s="180">
        <v>60</v>
      </c>
      <c r="AA27" s="180">
        <f t="shared" si="13"/>
        <v>120</v>
      </c>
      <c r="AB27" s="183" t="str">
        <f t="shared" si="0"/>
        <v>III</v>
      </c>
      <c r="AC27" s="182" t="str">
        <f t="shared" si="14"/>
        <v>Mejorar si es posible. Sería conveniente justificar la intervención y su rentabilidad.</v>
      </c>
      <c r="AD27" s="184" t="str">
        <f t="shared" si="15"/>
        <v>Aceptable</v>
      </c>
      <c r="AE27" s="182" t="s">
        <v>623</v>
      </c>
      <c r="AF27" s="179" t="s">
        <v>34</v>
      </c>
      <c r="AG27" s="179" t="s">
        <v>34</v>
      </c>
      <c r="AH27" s="187" t="s">
        <v>73</v>
      </c>
      <c r="AI27" s="187" t="s">
        <v>404</v>
      </c>
      <c r="AJ27" s="179" t="s">
        <v>34</v>
      </c>
      <c r="AK27" s="186" t="s">
        <v>624</v>
      </c>
    </row>
    <row r="28" spans="1:64" ht="95.25" customHeight="1" x14ac:dyDescent="0.3">
      <c r="E28" s="3"/>
      <c r="H28" s="112"/>
      <c r="I28" s="112"/>
      <c r="J28" s="112"/>
      <c r="K28" s="112"/>
      <c r="L28" s="112"/>
      <c r="M28" s="112"/>
      <c r="N28" s="112"/>
      <c r="O28" s="112"/>
      <c r="P28" s="112"/>
      <c r="Q28" s="112"/>
      <c r="R28" s="112"/>
      <c r="S28" s="112"/>
      <c r="T28" s="112"/>
      <c r="AE28" s="112"/>
      <c r="AF28" s="112"/>
      <c r="AG28" s="112"/>
      <c r="AH28" s="112"/>
      <c r="AI28" s="112"/>
      <c r="AJ28" s="112"/>
      <c r="AK28" s="112"/>
    </row>
    <row r="29" spans="1:64" ht="63.75" customHeight="1" x14ac:dyDescent="0.3">
      <c r="E29" s="3"/>
      <c r="H29" s="3"/>
      <c r="AE29" s="112"/>
      <c r="AF29" s="112"/>
      <c r="AG29" s="112"/>
      <c r="AH29" s="112"/>
      <c r="AI29" s="112"/>
      <c r="AJ29" s="112"/>
      <c r="AK29" s="112"/>
    </row>
    <row r="30" spans="1:64" ht="63.75" customHeight="1" x14ac:dyDescent="0.3">
      <c r="E30" s="3"/>
      <c r="H30" s="3"/>
      <c r="AE30" s="112"/>
      <c r="AF30" s="112"/>
      <c r="AG30" s="112"/>
      <c r="AH30" s="112"/>
      <c r="AI30" s="112"/>
      <c r="AJ30" s="112"/>
      <c r="AK30" s="112"/>
    </row>
    <row r="31" spans="1:64" ht="63.75" customHeight="1" x14ac:dyDescent="0.3">
      <c r="E31" s="3"/>
      <c r="H31" s="3"/>
      <c r="AE31" s="112"/>
      <c r="AF31" s="112"/>
      <c r="AG31" s="112"/>
      <c r="AH31" s="112"/>
      <c r="AI31" s="112"/>
      <c r="AJ31" s="112"/>
      <c r="AK31" s="112"/>
    </row>
    <row r="32" spans="1:64" ht="63.75" customHeight="1" x14ac:dyDescent="0.3">
      <c r="E32" s="3"/>
      <c r="H32" s="3"/>
      <c r="AF32" s="3"/>
      <c r="AG32" s="3"/>
      <c r="AH32" s="3"/>
      <c r="AJ32" s="3"/>
    </row>
    <row r="33" s="3" customFormat="1" ht="63.75" customHeight="1" x14ac:dyDescent="0.3"/>
    <row r="34" s="3" customFormat="1" ht="63.75" customHeight="1" x14ac:dyDescent="0.3"/>
    <row r="35" s="3" customFormat="1" ht="63.75" customHeight="1" x14ac:dyDescent="0.3"/>
    <row r="36" s="3" customFormat="1" ht="63.75" customHeight="1" x14ac:dyDescent="0.3"/>
    <row r="37" s="3" customFormat="1" ht="63.75" customHeight="1" x14ac:dyDescent="0.3"/>
    <row r="38" s="3" customFormat="1" ht="63.75" customHeight="1" x14ac:dyDescent="0.3"/>
    <row r="39" s="3" customFormat="1" ht="63.75" customHeight="1" x14ac:dyDescent="0.3"/>
  </sheetData>
  <mergeCells count="45">
    <mergeCell ref="H11:H12"/>
    <mergeCell ref="H13:H18"/>
    <mergeCell ref="H20:H21"/>
    <mergeCell ref="H22:H26"/>
    <mergeCell ref="B11:B27"/>
    <mergeCell ref="C11:C27"/>
    <mergeCell ref="D11:D27"/>
    <mergeCell ref="E11:E27"/>
    <mergeCell ref="F11:F27"/>
    <mergeCell ref="AG9:AG10"/>
    <mergeCell ref="AH9:AH10"/>
    <mergeCell ref="AI9:AI10"/>
    <mergeCell ref="AJ9:AJ10"/>
    <mergeCell ref="AK9:AK10"/>
    <mergeCell ref="Q9:Q10"/>
    <mergeCell ref="R9:T9"/>
    <mergeCell ref="AF9:AF10"/>
    <mergeCell ref="U9:U10"/>
    <mergeCell ref="V9:V10"/>
    <mergeCell ref="W9:W10"/>
    <mergeCell ref="X9:X10"/>
    <mergeCell ref="Y9:Y10"/>
    <mergeCell ref="Z9:Z10"/>
    <mergeCell ref="AA9:AA10"/>
    <mergeCell ref="AB9:AB10"/>
    <mergeCell ref="AC9:AC10"/>
    <mergeCell ref="AD9:AD10"/>
    <mergeCell ref="AE9:AE10"/>
    <mergeCell ref="G9:G10"/>
    <mergeCell ref="H9:J9"/>
    <mergeCell ref="K9:K10"/>
    <mergeCell ref="L9:O9"/>
    <mergeCell ref="P9:P10"/>
    <mergeCell ref="B9:B10"/>
    <mergeCell ref="C9:C10"/>
    <mergeCell ref="D9:D10"/>
    <mergeCell ref="E9:E10"/>
    <mergeCell ref="F9:F10"/>
    <mergeCell ref="B5:T5"/>
    <mergeCell ref="U5:AK5"/>
    <mergeCell ref="B7:T8"/>
    <mergeCell ref="U7:AC8"/>
    <mergeCell ref="AD7:AD8"/>
    <mergeCell ref="AE7:AK7"/>
    <mergeCell ref="AE8:AK8"/>
  </mergeCells>
  <conditionalFormatting sqref="AD11 AD24 AD26:AD27 AD22">
    <cfRule type="containsText" dxfId="3530" priority="160" stopIfTrue="1" operator="containsText" text="No aceptable o aceptable con control específico">
      <formula>NOT(ISERROR(SEARCH("No aceptable o aceptable con control específico",AD11)))</formula>
    </cfRule>
    <cfRule type="containsText" dxfId="3529" priority="161" stopIfTrue="1" operator="containsText" text="No aceptable">
      <formula>NOT(ISERROR(SEARCH("No aceptable",AD11)))</formula>
    </cfRule>
    <cfRule type="containsText" dxfId="3528" priority="162" stopIfTrue="1" operator="containsText" text="No Aceptable o aceptable con control específico">
      <formula>NOT(ISERROR(SEARCH("No Aceptable o aceptable con control específico",AD11)))</formula>
    </cfRule>
  </conditionalFormatting>
  <conditionalFormatting sqref="AD11 AD24 AD26:AD27 AD22">
    <cfRule type="cellIs" dxfId="3527" priority="163" stopIfTrue="1" operator="equal">
      <formula>"Aceptable"</formula>
    </cfRule>
    <cfRule type="cellIs" dxfId="3526" priority="164" stopIfTrue="1" operator="equal">
      <formula>"No aceptable"</formula>
    </cfRule>
  </conditionalFormatting>
  <conditionalFormatting sqref="AD12">
    <cfRule type="cellIs" dxfId="3525" priority="155" stopIfTrue="1" operator="equal">
      <formula>"Aceptable"</formula>
    </cfRule>
    <cfRule type="cellIs" dxfId="3524" priority="156" stopIfTrue="1" operator="equal">
      <formula>"No aceptable"</formula>
    </cfRule>
  </conditionalFormatting>
  <conditionalFormatting sqref="AD12">
    <cfRule type="containsText" dxfId="3523" priority="152" stopIfTrue="1" operator="containsText" text="No aceptable o aceptable con control específico">
      <formula>NOT(ISERROR(SEARCH("No aceptable o aceptable con control específico",AD12)))</formula>
    </cfRule>
    <cfRule type="containsText" dxfId="3522" priority="153" stopIfTrue="1" operator="containsText" text="No aceptable">
      <formula>NOT(ISERROR(SEARCH("No aceptable",AD12)))</formula>
    </cfRule>
    <cfRule type="containsText" dxfId="3521" priority="154" stopIfTrue="1" operator="containsText" text="No Aceptable o aceptable con control específico">
      <formula>NOT(ISERROR(SEARCH("No Aceptable o aceptable con control específico",AD12)))</formula>
    </cfRule>
  </conditionalFormatting>
  <conditionalFormatting sqref="AD23">
    <cfRule type="cellIs" dxfId="3520" priority="147" stopIfTrue="1" operator="equal">
      <formula>"Aceptable"</formula>
    </cfRule>
    <cfRule type="cellIs" dxfId="3519" priority="148" stopIfTrue="1" operator="equal">
      <formula>"No aceptable"</formula>
    </cfRule>
  </conditionalFormatting>
  <conditionalFormatting sqref="AD23">
    <cfRule type="containsText" dxfId="3518" priority="144" stopIfTrue="1" operator="containsText" text="No aceptable o aceptable con control específico">
      <formula>NOT(ISERROR(SEARCH("No aceptable o aceptable con control específico",AD23)))</formula>
    </cfRule>
    <cfRule type="containsText" dxfId="3517" priority="145" stopIfTrue="1" operator="containsText" text="No aceptable">
      <formula>NOT(ISERROR(SEARCH("No aceptable",AD23)))</formula>
    </cfRule>
    <cfRule type="containsText" dxfId="3516" priority="146" stopIfTrue="1" operator="containsText" text="No Aceptable o aceptable con control específico">
      <formula>NOT(ISERROR(SEARCH("No Aceptable o aceptable con control específico",AD23)))</formula>
    </cfRule>
  </conditionalFormatting>
  <conditionalFormatting sqref="AD25">
    <cfRule type="cellIs" dxfId="3515" priority="139" stopIfTrue="1" operator="equal">
      <formula>"Aceptable"</formula>
    </cfRule>
    <cfRule type="cellIs" dxfId="3514" priority="140" stopIfTrue="1" operator="equal">
      <formula>"No aceptable"</formula>
    </cfRule>
  </conditionalFormatting>
  <conditionalFormatting sqref="AD25">
    <cfRule type="containsText" dxfId="3513" priority="136" stopIfTrue="1" operator="containsText" text="No aceptable o aceptable con control específico">
      <formula>NOT(ISERROR(SEARCH("No aceptable o aceptable con control específico",AD25)))</formula>
    </cfRule>
    <cfRule type="containsText" dxfId="3512" priority="137" stopIfTrue="1" operator="containsText" text="No aceptable">
      <formula>NOT(ISERROR(SEARCH("No aceptable",AD25)))</formula>
    </cfRule>
    <cfRule type="containsText" dxfId="3511" priority="138" stopIfTrue="1" operator="containsText" text="No Aceptable o aceptable con control específico">
      <formula>NOT(ISERROR(SEARCH("No Aceptable o aceptable con control específico",AD25)))</formula>
    </cfRule>
  </conditionalFormatting>
  <conditionalFormatting sqref="AB13:AD13">
    <cfRule type="cellIs" dxfId="3510" priority="128" stopIfTrue="1" operator="equal">
      <formula>"I"</formula>
    </cfRule>
    <cfRule type="cellIs" dxfId="3509" priority="129" stopIfTrue="1" operator="equal">
      <formula>"II"</formula>
    </cfRule>
    <cfRule type="cellIs" dxfId="3508" priority="130" stopIfTrue="1" operator="between">
      <formula>"III"</formula>
      <formula>"IV"</formula>
    </cfRule>
  </conditionalFormatting>
  <conditionalFormatting sqref="AD13">
    <cfRule type="cellIs" dxfId="3507" priority="126" stopIfTrue="1" operator="equal">
      <formula>"Aceptable"</formula>
    </cfRule>
    <cfRule type="cellIs" dxfId="3506" priority="127" stopIfTrue="1" operator="equal">
      <formula>"No aceptable"</formula>
    </cfRule>
  </conditionalFormatting>
  <conditionalFormatting sqref="AD13">
    <cfRule type="containsText" dxfId="3505" priority="123" stopIfTrue="1" operator="containsText" text="No aceptable o aceptable con control específico">
      <formula>NOT(ISERROR(SEARCH("No aceptable o aceptable con control específico",AD13)))</formula>
    </cfRule>
    <cfRule type="containsText" dxfId="3504" priority="124" stopIfTrue="1" operator="containsText" text="No aceptable">
      <formula>NOT(ISERROR(SEARCH("No aceptable",AD13)))</formula>
    </cfRule>
    <cfRule type="containsText" dxfId="3503" priority="125" stopIfTrue="1" operator="containsText" text="No Aceptable o aceptable con control específico">
      <formula>NOT(ISERROR(SEARCH("No Aceptable o aceptable con control específico",AD13)))</formula>
    </cfRule>
  </conditionalFormatting>
  <conditionalFormatting sqref="AD13">
    <cfRule type="containsText" dxfId="3502" priority="121" stopIfTrue="1" operator="containsText" text="No aceptable">
      <formula>NOT(ISERROR(SEARCH("No aceptable",AD13)))</formula>
    </cfRule>
    <cfRule type="containsText" dxfId="3501" priority="122" stopIfTrue="1" operator="containsText" text="No Aceptable o aceptable con control específico">
      <formula>NOT(ISERROR(SEARCH("No Aceptable o aceptable con control específico",AD13)))</formula>
    </cfRule>
  </conditionalFormatting>
  <conditionalFormatting sqref="AB18:AD18">
    <cfRule type="cellIs" dxfId="3500" priority="118" stopIfTrue="1" operator="equal">
      <formula>"I"</formula>
    </cfRule>
    <cfRule type="cellIs" dxfId="3499" priority="119" stopIfTrue="1" operator="equal">
      <formula>"II"</formula>
    </cfRule>
    <cfRule type="cellIs" dxfId="3498" priority="120" stopIfTrue="1" operator="between">
      <formula>"III"</formula>
      <formula>"IV"</formula>
    </cfRule>
  </conditionalFormatting>
  <conditionalFormatting sqref="AD18">
    <cfRule type="cellIs" dxfId="3497" priority="116" stopIfTrue="1" operator="equal">
      <formula>"Aceptable"</formula>
    </cfRule>
    <cfRule type="cellIs" dxfId="3496" priority="117" stopIfTrue="1" operator="equal">
      <formula>"No aceptable"</formula>
    </cfRule>
  </conditionalFormatting>
  <conditionalFormatting sqref="AD18">
    <cfRule type="containsText" dxfId="3495" priority="113" stopIfTrue="1" operator="containsText" text="No aceptable o aceptable con control específico">
      <formula>NOT(ISERROR(SEARCH("No aceptable o aceptable con control específico",AD18)))</formula>
    </cfRule>
    <cfRule type="containsText" dxfId="3494" priority="114" stopIfTrue="1" operator="containsText" text="No aceptable">
      <formula>NOT(ISERROR(SEARCH("No aceptable",AD18)))</formula>
    </cfRule>
    <cfRule type="containsText" dxfId="3493" priority="115" stopIfTrue="1" operator="containsText" text="No Aceptable o aceptable con control específico">
      <formula>NOT(ISERROR(SEARCH("No Aceptable o aceptable con control específico",AD18)))</formula>
    </cfRule>
  </conditionalFormatting>
  <conditionalFormatting sqref="AB14:AE14">
    <cfRule type="cellIs" dxfId="3492" priority="110" stopIfTrue="1" operator="equal">
      <formula>"I"</formula>
    </cfRule>
    <cfRule type="cellIs" dxfId="3491" priority="111" stopIfTrue="1" operator="equal">
      <formula>"II"</formula>
    </cfRule>
    <cfRule type="cellIs" dxfId="3490" priority="112" stopIfTrue="1" operator="between">
      <formula>"III"</formula>
      <formula>"IV"</formula>
    </cfRule>
  </conditionalFormatting>
  <conditionalFormatting sqref="AD14:AE14">
    <cfRule type="cellIs" dxfId="3489" priority="108" stopIfTrue="1" operator="equal">
      <formula>"Aceptable"</formula>
    </cfRule>
    <cfRule type="cellIs" dxfId="3488" priority="109" stopIfTrue="1" operator="equal">
      <formula>"No aceptable"</formula>
    </cfRule>
  </conditionalFormatting>
  <conditionalFormatting sqref="AD14">
    <cfRule type="containsText" dxfId="3487" priority="105" stopIfTrue="1" operator="containsText" text="No aceptable o aceptable con control específico">
      <formula>NOT(ISERROR(SEARCH("No aceptable o aceptable con control específico",AD14)))</formula>
    </cfRule>
    <cfRule type="containsText" dxfId="3486" priority="106" stopIfTrue="1" operator="containsText" text="No aceptable">
      <formula>NOT(ISERROR(SEARCH("No aceptable",AD14)))</formula>
    </cfRule>
    <cfRule type="containsText" dxfId="3485" priority="107" stopIfTrue="1" operator="containsText" text="No Aceptable o aceptable con control específico">
      <formula>NOT(ISERROR(SEARCH("No Aceptable o aceptable con control específico",AD14)))</formula>
    </cfRule>
  </conditionalFormatting>
  <conditionalFormatting sqref="AD14">
    <cfRule type="containsText" dxfId="3484" priority="103" stopIfTrue="1" operator="containsText" text="No aceptable">
      <formula>NOT(ISERROR(SEARCH("No aceptable",AD14)))</formula>
    </cfRule>
    <cfRule type="containsText" dxfId="3483" priority="104" stopIfTrue="1" operator="containsText" text="No Aceptable o aceptable con control específico">
      <formula>NOT(ISERROR(SEARCH("No Aceptable o aceptable con control específico",AD14)))</formula>
    </cfRule>
  </conditionalFormatting>
  <conditionalFormatting sqref="AE11:AE12">
    <cfRule type="cellIs" dxfId="3482" priority="100" stopIfTrue="1" operator="equal">
      <formula>"I"</formula>
    </cfRule>
    <cfRule type="cellIs" dxfId="3481" priority="101" stopIfTrue="1" operator="equal">
      <formula>"II"</formula>
    </cfRule>
    <cfRule type="cellIs" dxfId="3480" priority="102" stopIfTrue="1" operator="between">
      <formula>"III"</formula>
      <formula>"IV"</formula>
    </cfRule>
  </conditionalFormatting>
  <conditionalFormatting sqref="AE11:AE12">
    <cfRule type="cellIs" dxfId="3479" priority="98" stopIfTrue="1" operator="equal">
      <formula>"Aceptable"</formula>
    </cfRule>
    <cfRule type="cellIs" dxfId="3478" priority="99" stopIfTrue="1" operator="equal">
      <formula>"No aceptable"</formula>
    </cfRule>
  </conditionalFormatting>
  <conditionalFormatting sqref="AE24 AE26">
    <cfRule type="cellIs" dxfId="3477" priority="95" stopIfTrue="1" operator="equal">
      <formula>"I"</formula>
    </cfRule>
    <cfRule type="cellIs" dxfId="3476" priority="96" stopIfTrue="1" operator="equal">
      <formula>"II"</formula>
    </cfRule>
    <cfRule type="cellIs" dxfId="3475" priority="97" stopIfTrue="1" operator="between">
      <formula>"III"</formula>
      <formula>"IV"</formula>
    </cfRule>
  </conditionalFormatting>
  <conditionalFormatting sqref="AE24 AE26">
    <cfRule type="cellIs" dxfId="3474" priority="93" stopIfTrue="1" operator="equal">
      <formula>"Aceptable"</formula>
    </cfRule>
    <cfRule type="cellIs" dxfId="3473" priority="94" stopIfTrue="1" operator="equal">
      <formula>"No aceptable"</formula>
    </cfRule>
  </conditionalFormatting>
  <conditionalFormatting sqref="AE23">
    <cfRule type="cellIs" dxfId="3472" priority="91" stopIfTrue="1" operator="equal">
      <formula>"Aceptable"</formula>
    </cfRule>
    <cfRule type="cellIs" dxfId="3471" priority="92" stopIfTrue="1" operator="equal">
      <formula>"No aceptable"</formula>
    </cfRule>
  </conditionalFormatting>
  <conditionalFormatting sqref="AE22">
    <cfRule type="cellIs" dxfId="3470" priority="88" stopIfTrue="1" operator="equal">
      <formula>"I"</formula>
    </cfRule>
    <cfRule type="cellIs" dxfId="3469" priority="89" stopIfTrue="1" operator="equal">
      <formula>"II"</formula>
    </cfRule>
    <cfRule type="cellIs" dxfId="3468" priority="90" stopIfTrue="1" operator="between">
      <formula>"III"</formula>
      <formula>"IV"</formula>
    </cfRule>
  </conditionalFormatting>
  <conditionalFormatting sqref="AE22">
    <cfRule type="cellIs" dxfId="3467" priority="86" stopIfTrue="1" operator="equal">
      <formula>"Aceptable"</formula>
    </cfRule>
    <cfRule type="cellIs" dxfId="3466" priority="87" stopIfTrue="1" operator="equal">
      <formula>"No aceptable"</formula>
    </cfRule>
  </conditionalFormatting>
  <conditionalFormatting sqref="AE20">
    <cfRule type="cellIs" dxfId="3465" priority="73" stopIfTrue="1" operator="equal">
      <formula>"I"</formula>
    </cfRule>
    <cfRule type="cellIs" dxfId="3464" priority="74" stopIfTrue="1" operator="equal">
      <formula>"II"</formula>
    </cfRule>
    <cfRule type="cellIs" dxfId="3463" priority="75" stopIfTrue="1" operator="between">
      <formula>"III"</formula>
      <formula>"IV"</formula>
    </cfRule>
  </conditionalFormatting>
  <conditionalFormatting sqref="AE20">
    <cfRule type="cellIs" dxfId="3462" priority="71" stopIfTrue="1" operator="equal">
      <formula>"Aceptable"</formula>
    </cfRule>
    <cfRule type="cellIs" dxfId="3461" priority="72" stopIfTrue="1" operator="equal">
      <formula>"No aceptable"</formula>
    </cfRule>
  </conditionalFormatting>
  <conditionalFormatting sqref="AE21">
    <cfRule type="cellIs" dxfId="3460" priority="68" stopIfTrue="1" operator="equal">
      <formula>"I"</formula>
    </cfRule>
    <cfRule type="cellIs" dxfId="3459" priority="69" stopIfTrue="1" operator="equal">
      <formula>"II"</formula>
    </cfRule>
    <cfRule type="cellIs" dxfId="3458" priority="70" stopIfTrue="1" operator="between">
      <formula>"III"</formula>
      <formula>"IV"</formula>
    </cfRule>
  </conditionalFormatting>
  <conditionalFormatting sqref="AE21">
    <cfRule type="cellIs" dxfId="3457" priority="66" stopIfTrue="1" operator="equal">
      <formula>"Aceptable"</formula>
    </cfRule>
    <cfRule type="cellIs" dxfId="3456" priority="67" stopIfTrue="1" operator="equal">
      <formula>"No aceptable"</formula>
    </cfRule>
  </conditionalFormatting>
  <conditionalFormatting sqref="AB19:AD19">
    <cfRule type="cellIs" dxfId="3455" priority="63" stopIfTrue="1" operator="equal">
      <formula>"I"</formula>
    </cfRule>
    <cfRule type="cellIs" dxfId="3454" priority="64" stopIfTrue="1" operator="equal">
      <formula>"II"</formula>
    </cfRule>
    <cfRule type="cellIs" dxfId="3453" priority="65" stopIfTrue="1" operator="between">
      <formula>"III"</formula>
      <formula>"IV"</formula>
    </cfRule>
  </conditionalFormatting>
  <conditionalFormatting sqref="AD19">
    <cfRule type="cellIs" dxfId="3452" priority="61" stopIfTrue="1" operator="equal">
      <formula>"Aceptable"</formula>
    </cfRule>
    <cfRule type="cellIs" dxfId="3451" priority="62" stopIfTrue="1" operator="equal">
      <formula>"No aceptable"</formula>
    </cfRule>
  </conditionalFormatting>
  <conditionalFormatting sqref="AD19">
    <cfRule type="containsText" dxfId="3450" priority="58" stopIfTrue="1" operator="containsText" text="No aceptable o aceptable con control específico">
      <formula>NOT(ISERROR(SEARCH("No aceptable o aceptable con control específico",AD19)))</formula>
    </cfRule>
    <cfRule type="containsText" dxfId="3449" priority="59" stopIfTrue="1" operator="containsText" text="No aceptable">
      <formula>NOT(ISERROR(SEARCH("No aceptable",AD19)))</formula>
    </cfRule>
    <cfRule type="containsText" dxfId="3448" priority="60" stopIfTrue="1" operator="containsText" text="No Aceptable o aceptable con control específico">
      <formula>NOT(ISERROR(SEARCH("No Aceptable o aceptable con control específico",AD19)))</formula>
    </cfRule>
  </conditionalFormatting>
  <conditionalFormatting sqref="AB20:AD21">
    <cfRule type="cellIs" dxfId="3447" priority="55" stopIfTrue="1" operator="equal">
      <formula>"I"</formula>
    </cfRule>
    <cfRule type="cellIs" dxfId="3446" priority="56" stopIfTrue="1" operator="equal">
      <formula>"II"</formula>
    </cfRule>
    <cfRule type="cellIs" dxfId="3445" priority="57" stopIfTrue="1" operator="between">
      <formula>"III"</formula>
      <formula>"IV"</formula>
    </cfRule>
  </conditionalFormatting>
  <conditionalFormatting sqref="AD20:AD21">
    <cfRule type="cellIs" dxfId="3444" priority="53" stopIfTrue="1" operator="equal">
      <formula>"Aceptable"</formula>
    </cfRule>
    <cfRule type="cellIs" dxfId="3443" priority="54" stopIfTrue="1" operator="equal">
      <formula>"No aceptable"</formula>
    </cfRule>
  </conditionalFormatting>
  <conditionalFormatting sqref="AD20:AD21">
    <cfRule type="containsText" dxfId="3442" priority="50" stopIfTrue="1" operator="containsText" text="No aceptable o aceptable con control específico">
      <formula>NOT(ISERROR(SEARCH("No aceptable o aceptable con control específico",AD20)))</formula>
    </cfRule>
    <cfRule type="containsText" dxfId="3441" priority="51" stopIfTrue="1" operator="containsText" text="No aceptable">
      <formula>NOT(ISERROR(SEARCH("No aceptable",AD20)))</formula>
    </cfRule>
    <cfRule type="containsText" dxfId="3440" priority="52" stopIfTrue="1" operator="containsText" text="No Aceptable o aceptable con control específico">
      <formula>NOT(ISERROR(SEARCH("No Aceptable o aceptable con control específico",AD20)))</formula>
    </cfRule>
  </conditionalFormatting>
  <conditionalFormatting sqref="AB11:AB12">
    <cfRule type="cellIs" dxfId="3439" priority="47" stopIfTrue="1" operator="equal">
      <formula>"I"</formula>
    </cfRule>
    <cfRule type="cellIs" dxfId="3438" priority="48" stopIfTrue="1" operator="equal">
      <formula>"II"</formula>
    </cfRule>
    <cfRule type="cellIs" dxfId="3437" priority="49" stopIfTrue="1" operator="between">
      <formula>"III"</formula>
      <formula>"IV"</formula>
    </cfRule>
  </conditionalFormatting>
  <conditionalFormatting sqref="AB22:AB27">
    <cfRule type="cellIs" dxfId="3436" priority="44" stopIfTrue="1" operator="equal">
      <formula>"I"</formula>
    </cfRule>
    <cfRule type="cellIs" dxfId="3435" priority="45" stopIfTrue="1" operator="equal">
      <formula>"II"</formula>
    </cfRule>
    <cfRule type="cellIs" dxfId="3434" priority="46" stopIfTrue="1" operator="between">
      <formula>"III"</formula>
      <formula>"IV"</formula>
    </cfRule>
  </conditionalFormatting>
  <conditionalFormatting sqref="AB17:AC17">
    <cfRule type="cellIs" dxfId="3433" priority="41" stopIfTrue="1" operator="equal">
      <formula>"I"</formula>
    </cfRule>
    <cfRule type="cellIs" dxfId="3432" priority="42" stopIfTrue="1" operator="equal">
      <formula>"II"</formula>
    </cfRule>
    <cfRule type="cellIs" dxfId="3431" priority="43" stopIfTrue="1" operator="between">
      <formula>"III"</formula>
      <formula>"IV"</formula>
    </cfRule>
  </conditionalFormatting>
  <conditionalFormatting sqref="AD17">
    <cfRule type="cellIs" dxfId="3430" priority="38" stopIfTrue="1" operator="equal">
      <formula>"I"</formula>
    </cfRule>
    <cfRule type="cellIs" dxfId="3429" priority="39" stopIfTrue="1" operator="equal">
      <formula>"II"</formula>
    </cfRule>
    <cfRule type="cellIs" dxfId="3428" priority="40" stopIfTrue="1" operator="between">
      <formula>"III"</formula>
      <formula>"IV"</formula>
    </cfRule>
  </conditionalFormatting>
  <conditionalFormatting sqref="AD17">
    <cfRule type="cellIs" dxfId="3427" priority="36" stopIfTrue="1" operator="equal">
      <formula>"Aceptable"</formula>
    </cfRule>
    <cfRule type="cellIs" dxfId="3426" priority="37" stopIfTrue="1" operator="equal">
      <formula>"No aceptable"</formula>
    </cfRule>
  </conditionalFormatting>
  <conditionalFormatting sqref="AD17">
    <cfRule type="containsText" dxfId="3425" priority="33" stopIfTrue="1" operator="containsText" text="No aceptable o aceptable con control específico">
      <formula>NOT(ISERROR(SEARCH("No aceptable o aceptable con control específico",AD17)))</formula>
    </cfRule>
    <cfRule type="containsText" dxfId="3424" priority="34" stopIfTrue="1" operator="containsText" text="No aceptable">
      <formula>NOT(ISERROR(SEARCH("No aceptable",AD17)))</formula>
    </cfRule>
    <cfRule type="containsText" dxfId="3423" priority="35" stopIfTrue="1" operator="containsText" text="No Aceptable o aceptable con control específico">
      <formula>NOT(ISERROR(SEARCH("No Aceptable o aceptable con control específico",AD17)))</formula>
    </cfRule>
  </conditionalFormatting>
  <conditionalFormatting sqref="AD17">
    <cfRule type="containsText" dxfId="3422" priority="31" stopIfTrue="1" operator="containsText" text="No aceptable">
      <formula>NOT(ISERROR(SEARCH("No aceptable",AD17)))</formula>
    </cfRule>
    <cfRule type="containsText" dxfId="3421" priority="32" stopIfTrue="1" operator="containsText" text="No Aceptable o aceptable con control específico">
      <formula>NOT(ISERROR(SEARCH("No Aceptable o aceptable con control específico",AD17)))</formula>
    </cfRule>
  </conditionalFormatting>
  <conditionalFormatting sqref="AE25">
    <cfRule type="cellIs" dxfId="3420" priority="18" stopIfTrue="1" operator="equal">
      <formula>"I"</formula>
    </cfRule>
    <cfRule type="cellIs" dxfId="3419" priority="19" stopIfTrue="1" operator="equal">
      <formula>"II"</formula>
    </cfRule>
    <cfRule type="cellIs" dxfId="3418" priority="20" stopIfTrue="1" operator="between">
      <formula>"III"</formula>
      <formula>"IV"</formula>
    </cfRule>
  </conditionalFormatting>
  <conditionalFormatting sqref="AE25">
    <cfRule type="cellIs" dxfId="3417" priority="16" stopIfTrue="1" operator="equal">
      <formula>"Aceptable"</formula>
    </cfRule>
    <cfRule type="cellIs" dxfId="3416" priority="17" stopIfTrue="1" operator="equal">
      <formula>"No aceptable"</formula>
    </cfRule>
  </conditionalFormatting>
  <conditionalFormatting sqref="AE19">
    <cfRule type="cellIs" dxfId="3415" priority="23" stopIfTrue="1" operator="equal">
      <formula>"I"</formula>
    </cfRule>
    <cfRule type="cellIs" dxfId="3414" priority="24" stopIfTrue="1" operator="equal">
      <formula>"II"</formula>
    </cfRule>
    <cfRule type="cellIs" dxfId="3413" priority="25" stopIfTrue="1" operator="between">
      <formula>"III"</formula>
      <formula>"IV"</formula>
    </cfRule>
  </conditionalFormatting>
  <conditionalFormatting sqref="AE19">
    <cfRule type="cellIs" dxfId="3412" priority="21" stopIfTrue="1" operator="equal">
      <formula>"Aceptable"</formula>
    </cfRule>
    <cfRule type="cellIs" dxfId="3411" priority="22" stopIfTrue="1" operator="equal">
      <formula>"No aceptable"</formula>
    </cfRule>
  </conditionalFormatting>
  <conditionalFormatting sqref="AE27">
    <cfRule type="cellIs" dxfId="3410" priority="13" stopIfTrue="1" operator="equal">
      <formula>"I"</formula>
    </cfRule>
    <cfRule type="cellIs" dxfId="3409" priority="14" stopIfTrue="1" operator="equal">
      <formula>"II"</formula>
    </cfRule>
    <cfRule type="cellIs" dxfId="3408" priority="15" stopIfTrue="1" operator="between">
      <formula>"III"</formula>
      <formula>"IV"</formula>
    </cfRule>
  </conditionalFormatting>
  <conditionalFormatting sqref="AE27">
    <cfRule type="cellIs" dxfId="3407" priority="11" stopIfTrue="1" operator="equal">
      <formula>"Aceptable"</formula>
    </cfRule>
    <cfRule type="cellIs" dxfId="3406" priority="12" stopIfTrue="1" operator="equal">
      <formula>"No aceptable"</formula>
    </cfRule>
  </conditionalFormatting>
  <conditionalFormatting sqref="AB15:AE16">
    <cfRule type="cellIs" dxfId="3405" priority="8" stopIfTrue="1" operator="equal">
      <formula>"I"</formula>
    </cfRule>
    <cfRule type="cellIs" dxfId="3404" priority="9" stopIfTrue="1" operator="equal">
      <formula>"II"</formula>
    </cfRule>
    <cfRule type="cellIs" dxfId="3403" priority="10" stopIfTrue="1" operator="between">
      <formula>"III"</formula>
      <formula>"IV"</formula>
    </cfRule>
  </conditionalFormatting>
  <conditionalFormatting sqref="AD15:AE16">
    <cfRule type="cellIs" dxfId="3402" priority="6" stopIfTrue="1" operator="equal">
      <formula>"Aceptable"</formula>
    </cfRule>
    <cfRule type="cellIs" dxfId="3401" priority="7" stopIfTrue="1" operator="equal">
      <formula>"No aceptable"</formula>
    </cfRule>
  </conditionalFormatting>
  <conditionalFormatting sqref="AD15:AD16">
    <cfRule type="containsText" dxfId="3400" priority="3" stopIfTrue="1" operator="containsText" text="No aceptable o aceptable con control específico">
      <formula>NOT(ISERROR(SEARCH("No aceptable o aceptable con control específico",AD15)))</formula>
    </cfRule>
    <cfRule type="containsText" dxfId="3399" priority="4" stopIfTrue="1" operator="containsText" text="No aceptable">
      <formula>NOT(ISERROR(SEARCH("No aceptable",AD15)))</formula>
    </cfRule>
    <cfRule type="containsText" dxfId="3398" priority="5" stopIfTrue="1" operator="containsText" text="No Aceptable o aceptable con control específico">
      <formula>NOT(ISERROR(SEARCH("No Aceptable o aceptable con control específico",AD15)))</formula>
    </cfRule>
  </conditionalFormatting>
  <conditionalFormatting sqref="AD15:AD16">
    <cfRule type="containsText" dxfId="3397" priority="1" stopIfTrue="1" operator="containsText" text="No aceptable">
      <formula>NOT(ISERROR(SEARCH("No aceptable",AD15)))</formula>
    </cfRule>
    <cfRule type="containsText" dxfId="3396" priority="2" stopIfTrue="1" operator="containsText" text="No Aceptable o aceptable con control específico">
      <formula>NOT(ISERROR(SEARCH("No Aceptable o aceptable con control específico",AD15)))</formula>
    </cfRule>
  </conditionalFormatting>
  <dataValidations count="4">
    <dataValidation allowBlank="1" sqref="AA11:AA27" xr:uid="{00000000-0002-0000-0700-000000000000}"/>
    <dataValidation type="list" allowBlank="1" showInputMessage="1" showErrorMessage="1" prompt="10 = Muy Alto_x000a_6 = Alto_x000a_2 = Medio_x000a_0 = Bajo" sqref="U11:U27" xr:uid="{00000000-0002-0000-0700-000001000000}">
      <formula1>"10, 6, 2, 0, "</formula1>
    </dataValidation>
    <dataValidation type="list" allowBlank="1" showInputMessage="1" prompt="4 = Continua_x000a_3 = Frecuente_x000a_2 = Ocasional_x000a_1 = Esporádica" sqref="V11:V27" xr:uid="{00000000-0002-0000-07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7" xr:uid="{00000000-0002-0000-0700-000003000000}">
      <formula1>"100,60,25,10"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K96"/>
  <sheetViews>
    <sheetView topLeftCell="T18" zoomScale="106" zoomScaleNormal="106" workbookViewId="0">
      <selection activeCell="AF20" sqref="AF20"/>
    </sheetView>
  </sheetViews>
  <sheetFormatPr baseColWidth="10" defaultRowHeight="72" customHeight="1" x14ac:dyDescent="0.3"/>
  <cols>
    <col min="1" max="1" width="1.85546875" style="3" customWidth="1"/>
    <col min="2" max="2" width="6.28515625" style="3" customWidth="1"/>
    <col min="3" max="3" width="5.140625" style="3" customWidth="1"/>
    <col min="4" max="4" width="5.7109375" style="3" customWidth="1"/>
    <col min="5" max="5" width="7.42578125" style="4" customWidth="1"/>
    <col min="6" max="6" width="26.140625" style="3" customWidth="1"/>
    <col min="7" max="7" width="8.28515625" style="3" customWidth="1"/>
    <col min="8" max="8" width="20.28515625" style="5" customWidth="1"/>
    <col min="9" max="9" width="22" style="3" customWidth="1"/>
    <col min="10" max="10" width="22.140625" style="3" customWidth="1"/>
    <col min="11" max="11" width="25.85546875" style="3" customWidth="1"/>
    <col min="12" max="15" width="5.140625" style="3" customWidth="1"/>
    <col min="16" max="16" width="18.140625" style="3" customWidth="1"/>
    <col min="17" max="17" width="5.7109375" style="3" customWidth="1"/>
    <col min="18" max="20" width="19.140625" style="3" customWidth="1"/>
    <col min="21" max="21" width="5" style="3" customWidth="1"/>
    <col min="22" max="22" width="5.42578125" style="3" customWidth="1"/>
    <col min="23" max="23" width="8.140625" style="3" customWidth="1"/>
    <col min="24" max="24" width="6.7109375" style="3" customWidth="1"/>
    <col min="25" max="25" width="13.42578125" style="3" customWidth="1"/>
    <col min="26" max="26" width="7.7109375" style="3" customWidth="1"/>
    <col min="27" max="27" width="8.140625" style="3" customWidth="1"/>
    <col min="28" max="28" width="7.28515625" style="3" customWidth="1"/>
    <col min="29" max="29" width="17.28515625" style="3" customWidth="1"/>
    <col min="30" max="30" width="12.7109375" style="3" customWidth="1"/>
    <col min="31" max="31" width="15" style="3" customWidth="1"/>
    <col min="32" max="32" width="13.28515625" style="4" customWidth="1"/>
    <col min="33" max="33" width="17.140625" style="4" customWidth="1"/>
    <col min="34" max="34" width="14.5703125" style="4" customWidth="1"/>
    <col min="35" max="35" width="25.28515625" style="3" customWidth="1"/>
    <col min="36" max="36" width="18.5703125" style="5" customWidth="1"/>
    <col min="37" max="37" width="19.28515625" style="3" customWidth="1"/>
    <col min="38" max="16384" width="11.42578125" style="3"/>
  </cols>
  <sheetData>
    <row r="1" spans="1:37" ht="38.25" customHeight="1" x14ac:dyDescent="0.3">
      <c r="B1" s="12"/>
      <c r="C1" s="13"/>
      <c r="D1" s="13"/>
      <c r="E1" s="14"/>
      <c r="F1" s="13"/>
      <c r="G1" s="13"/>
      <c r="H1" s="15"/>
      <c r="I1" s="13"/>
      <c r="J1" s="13"/>
      <c r="K1" s="13"/>
      <c r="L1" s="13"/>
      <c r="M1" s="13"/>
      <c r="N1" s="13"/>
      <c r="O1" s="13"/>
      <c r="P1" s="13"/>
      <c r="Q1" s="13"/>
      <c r="R1" s="13"/>
      <c r="S1" s="13"/>
      <c r="T1" s="13"/>
      <c r="U1" s="13"/>
      <c r="V1" s="13"/>
      <c r="W1" s="13"/>
      <c r="X1" s="13"/>
      <c r="Y1" s="13"/>
      <c r="Z1" s="13"/>
      <c r="AA1" s="13"/>
      <c r="AB1" s="13"/>
      <c r="AC1" s="13"/>
      <c r="AD1" s="13"/>
      <c r="AE1" s="13"/>
      <c r="AF1" s="14"/>
      <c r="AG1" s="14"/>
      <c r="AH1" s="14"/>
      <c r="AI1" s="16"/>
      <c r="AJ1" s="27" t="s">
        <v>82</v>
      </c>
      <c r="AK1" s="52" t="s">
        <v>129</v>
      </c>
    </row>
    <row r="2" spans="1:37" ht="38.25" customHeight="1" x14ac:dyDescent="0.3">
      <c r="B2" s="17"/>
      <c r="C2" s="18"/>
      <c r="D2" s="18"/>
      <c r="E2" s="19"/>
      <c r="F2" s="18"/>
      <c r="G2" s="18"/>
      <c r="H2" s="20"/>
      <c r="I2" s="18"/>
      <c r="J2" s="18"/>
      <c r="K2" s="18"/>
      <c r="L2" s="18"/>
      <c r="M2" s="18"/>
      <c r="N2" s="18"/>
      <c r="O2" s="18"/>
      <c r="P2" s="18"/>
      <c r="Q2" s="18"/>
      <c r="R2" s="18"/>
      <c r="S2" s="18"/>
      <c r="T2" s="18"/>
      <c r="U2" s="18"/>
      <c r="V2" s="18"/>
      <c r="W2" s="18"/>
      <c r="X2" s="18"/>
      <c r="Y2" s="18"/>
      <c r="Z2" s="18"/>
      <c r="AA2" s="18"/>
      <c r="AB2" s="18"/>
      <c r="AC2" s="18"/>
      <c r="AD2" s="18"/>
      <c r="AE2" s="18"/>
      <c r="AF2" s="19"/>
      <c r="AG2" s="19"/>
      <c r="AH2" s="19"/>
      <c r="AI2" s="21"/>
      <c r="AJ2" s="27" t="s">
        <v>83</v>
      </c>
      <c r="AK2" s="52">
        <v>1</v>
      </c>
    </row>
    <row r="3" spans="1:37" ht="38.25" customHeight="1" x14ac:dyDescent="0.3">
      <c r="B3" s="22"/>
      <c r="C3" s="23"/>
      <c r="D3" s="23"/>
      <c r="E3" s="24"/>
      <c r="F3" s="23"/>
      <c r="G3" s="23"/>
      <c r="H3" s="25"/>
      <c r="I3" s="23"/>
      <c r="J3" s="23"/>
      <c r="K3" s="23"/>
      <c r="L3" s="23"/>
      <c r="M3" s="23"/>
      <c r="N3" s="23"/>
      <c r="O3" s="23"/>
      <c r="P3" s="23"/>
      <c r="Q3" s="23"/>
      <c r="R3" s="23"/>
      <c r="S3" s="23"/>
      <c r="T3" s="23"/>
      <c r="U3" s="23"/>
      <c r="V3" s="23"/>
      <c r="W3" s="23"/>
      <c r="X3" s="23"/>
      <c r="Y3" s="23"/>
      <c r="Z3" s="23"/>
      <c r="AA3" s="23"/>
      <c r="AB3" s="23"/>
      <c r="AC3" s="23"/>
      <c r="AD3" s="23"/>
      <c r="AE3" s="23"/>
      <c r="AF3" s="24"/>
      <c r="AG3" s="24"/>
      <c r="AH3" s="24"/>
      <c r="AI3" s="26"/>
      <c r="AJ3" s="28" t="s">
        <v>84</v>
      </c>
      <c r="AK3" s="53">
        <v>42870</v>
      </c>
    </row>
    <row r="4" spans="1:37" ht="38.25" customHeight="1" x14ac:dyDescent="0.3"/>
    <row r="5" spans="1:37" s="112" customFormat="1" ht="62.25" customHeight="1" x14ac:dyDescent="0.3">
      <c r="B5" s="249" t="s">
        <v>309</v>
      </c>
      <c r="C5" s="250"/>
      <c r="D5" s="250"/>
      <c r="E5" s="250"/>
      <c r="F5" s="250"/>
      <c r="G5" s="250"/>
      <c r="H5" s="250"/>
      <c r="I5" s="250"/>
      <c r="J5" s="250"/>
      <c r="K5" s="250"/>
      <c r="L5" s="250"/>
      <c r="M5" s="250"/>
      <c r="N5" s="250"/>
      <c r="O5" s="250"/>
      <c r="P5" s="250"/>
      <c r="Q5" s="250"/>
      <c r="R5" s="250"/>
      <c r="S5" s="250"/>
      <c r="T5" s="251"/>
      <c r="U5" s="249" t="s">
        <v>85</v>
      </c>
      <c r="V5" s="250"/>
      <c r="W5" s="250"/>
      <c r="X5" s="250"/>
      <c r="Y5" s="250"/>
      <c r="Z5" s="250"/>
      <c r="AA5" s="250"/>
      <c r="AB5" s="250"/>
      <c r="AC5" s="250"/>
      <c r="AD5" s="250"/>
      <c r="AE5" s="250"/>
      <c r="AF5" s="250"/>
      <c r="AG5" s="250"/>
      <c r="AH5" s="250"/>
      <c r="AI5" s="250"/>
      <c r="AJ5" s="250"/>
      <c r="AK5" s="251"/>
    </row>
    <row r="6" spans="1:37" s="112" customFormat="1" ht="18.75" customHeight="1" x14ac:dyDescent="0.3">
      <c r="E6" s="113"/>
      <c r="H6" s="114"/>
      <c r="AF6" s="113"/>
      <c r="AG6" s="113"/>
      <c r="AH6" s="113"/>
      <c r="AJ6" s="114"/>
    </row>
    <row r="7" spans="1:37" s="110" customFormat="1" ht="41.25" customHeight="1" x14ac:dyDescent="0.35">
      <c r="B7" s="252" t="s">
        <v>16</v>
      </c>
      <c r="C7" s="252"/>
      <c r="D7" s="252"/>
      <c r="E7" s="252"/>
      <c r="F7" s="252"/>
      <c r="G7" s="252"/>
      <c r="H7" s="252"/>
      <c r="I7" s="252"/>
      <c r="J7" s="252"/>
      <c r="K7" s="252"/>
      <c r="L7" s="252"/>
      <c r="M7" s="252"/>
      <c r="N7" s="252"/>
      <c r="O7" s="252"/>
      <c r="P7" s="252"/>
      <c r="Q7" s="252"/>
      <c r="R7" s="252"/>
      <c r="S7" s="252"/>
      <c r="T7" s="252"/>
      <c r="U7" s="253" t="s">
        <v>7</v>
      </c>
      <c r="V7" s="253"/>
      <c r="W7" s="253"/>
      <c r="X7" s="253"/>
      <c r="Y7" s="253"/>
      <c r="Z7" s="253"/>
      <c r="AA7" s="253"/>
      <c r="AB7" s="253"/>
      <c r="AC7" s="253"/>
      <c r="AD7" s="254" t="s">
        <v>19</v>
      </c>
      <c r="AE7" s="253" t="s">
        <v>17</v>
      </c>
      <c r="AF7" s="253"/>
      <c r="AG7" s="253"/>
      <c r="AH7" s="253"/>
      <c r="AI7" s="253"/>
      <c r="AJ7" s="253"/>
      <c r="AK7" s="253"/>
    </row>
    <row r="8" spans="1:37" s="110" customFormat="1" ht="29.25" customHeight="1" x14ac:dyDescent="0.35">
      <c r="B8" s="252"/>
      <c r="C8" s="252"/>
      <c r="D8" s="252"/>
      <c r="E8" s="252"/>
      <c r="F8" s="252"/>
      <c r="G8" s="252"/>
      <c r="H8" s="252"/>
      <c r="I8" s="252"/>
      <c r="J8" s="252"/>
      <c r="K8" s="252"/>
      <c r="L8" s="252"/>
      <c r="M8" s="252"/>
      <c r="N8" s="252"/>
      <c r="O8" s="252"/>
      <c r="P8" s="252"/>
      <c r="Q8" s="252"/>
      <c r="R8" s="252"/>
      <c r="S8" s="252"/>
      <c r="T8" s="252"/>
      <c r="U8" s="253"/>
      <c r="V8" s="253"/>
      <c r="W8" s="253"/>
      <c r="X8" s="253"/>
      <c r="Y8" s="253"/>
      <c r="Z8" s="253"/>
      <c r="AA8" s="253"/>
      <c r="AB8" s="253"/>
      <c r="AC8" s="253"/>
      <c r="AD8" s="254"/>
      <c r="AE8" s="255" t="s">
        <v>10</v>
      </c>
      <c r="AF8" s="255"/>
      <c r="AG8" s="255"/>
      <c r="AH8" s="255"/>
      <c r="AI8" s="255"/>
      <c r="AJ8" s="255"/>
      <c r="AK8" s="255"/>
    </row>
    <row r="9" spans="1:37" s="110" customFormat="1" ht="62.25" customHeight="1" x14ac:dyDescent="0.35">
      <c r="B9" s="236" t="s">
        <v>22</v>
      </c>
      <c r="C9" s="236" t="s">
        <v>23</v>
      </c>
      <c r="D9" s="236" t="s">
        <v>38</v>
      </c>
      <c r="E9" s="236" t="s">
        <v>20</v>
      </c>
      <c r="F9" s="236" t="s">
        <v>21</v>
      </c>
      <c r="G9" s="236" t="s">
        <v>81</v>
      </c>
      <c r="H9" s="237" t="s">
        <v>2</v>
      </c>
      <c r="I9" s="237"/>
      <c r="J9" s="237"/>
      <c r="K9" s="237" t="s">
        <v>5</v>
      </c>
      <c r="L9" s="256" t="s">
        <v>86</v>
      </c>
      <c r="M9" s="257"/>
      <c r="N9" s="257"/>
      <c r="O9" s="258"/>
      <c r="P9" s="237" t="s">
        <v>316</v>
      </c>
      <c r="Q9" s="236" t="s">
        <v>87</v>
      </c>
      <c r="R9" s="237" t="s">
        <v>0</v>
      </c>
      <c r="S9" s="237"/>
      <c r="T9" s="237"/>
      <c r="U9" s="236" t="s">
        <v>30</v>
      </c>
      <c r="V9" s="236" t="s">
        <v>31</v>
      </c>
      <c r="W9" s="236" t="s">
        <v>8</v>
      </c>
      <c r="X9" s="243" t="s">
        <v>29</v>
      </c>
      <c r="Y9" s="237" t="s">
        <v>25</v>
      </c>
      <c r="Z9" s="236" t="s">
        <v>32</v>
      </c>
      <c r="AA9" s="236" t="s">
        <v>28</v>
      </c>
      <c r="AB9" s="236" t="s">
        <v>27</v>
      </c>
      <c r="AC9" s="237" t="s">
        <v>26</v>
      </c>
      <c r="AD9" s="236" t="s">
        <v>9</v>
      </c>
      <c r="AE9" s="237" t="s">
        <v>24</v>
      </c>
      <c r="AF9" s="237" t="s">
        <v>11</v>
      </c>
      <c r="AG9" s="237" t="s">
        <v>12</v>
      </c>
      <c r="AH9" s="237" t="s">
        <v>13</v>
      </c>
      <c r="AI9" s="237" t="s">
        <v>14</v>
      </c>
      <c r="AJ9" s="237" t="s">
        <v>15</v>
      </c>
      <c r="AK9" s="237" t="s">
        <v>18</v>
      </c>
    </row>
    <row r="10" spans="1:37" s="110" customFormat="1" ht="62.25" customHeight="1" thickBot="1" x14ac:dyDescent="0.4">
      <c r="B10" s="236"/>
      <c r="C10" s="236"/>
      <c r="D10" s="236"/>
      <c r="E10" s="236"/>
      <c r="F10" s="236"/>
      <c r="G10" s="236"/>
      <c r="H10" s="111" t="s">
        <v>3</v>
      </c>
      <c r="I10" s="111" t="s">
        <v>4</v>
      </c>
      <c r="J10" s="111" t="s">
        <v>6</v>
      </c>
      <c r="K10" s="237"/>
      <c r="L10" s="131" t="s">
        <v>39</v>
      </c>
      <c r="M10" s="131" t="s">
        <v>40</v>
      </c>
      <c r="N10" s="132" t="s">
        <v>41</v>
      </c>
      <c r="O10" s="132" t="s">
        <v>43</v>
      </c>
      <c r="P10" s="237"/>
      <c r="Q10" s="236"/>
      <c r="R10" s="111" t="s">
        <v>6</v>
      </c>
      <c r="S10" s="111" t="s">
        <v>1</v>
      </c>
      <c r="T10" s="111" t="s">
        <v>88</v>
      </c>
      <c r="U10" s="236"/>
      <c r="V10" s="236"/>
      <c r="W10" s="236"/>
      <c r="X10" s="243"/>
      <c r="Y10" s="237"/>
      <c r="Z10" s="236"/>
      <c r="AA10" s="236"/>
      <c r="AB10" s="236"/>
      <c r="AC10" s="237"/>
      <c r="AD10" s="236"/>
      <c r="AE10" s="237"/>
      <c r="AF10" s="237"/>
      <c r="AG10" s="237"/>
      <c r="AH10" s="237"/>
      <c r="AI10" s="237"/>
      <c r="AJ10" s="237"/>
      <c r="AK10" s="237"/>
    </row>
    <row r="11" spans="1:37" ht="107.25" customHeight="1" x14ac:dyDescent="0.3">
      <c r="A11" s="37"/>
      <c r="B11" s="283" t="s">
        <v>177</v>
      </c>
      <c r="C11" s="283" t="s">
        <v>183</v>
      </c>
      <c r="D11" s="283" t="s">
        <v>207</v>
      </c>
      <c r="E11" s="279" t="s">
        <v>208</v>
      </c>
      <c r="F11" s="279" t="s">
        <v>209</v>
      </c>
      <c r="G11" s="38" t="s">
        <v>42</v>
      </c>
      <c r="H11" s="285" t="s">
        <v>36</v>
      </c>
      <c r="I11" s="175" t="s">
        <v>46</v>
      </c>
      <c r="J11" s="176" t="s">
        <v>354</v>
      </c>
      <c r="K11" s="176" t="s">
        <v>355</v>
      </c>
      <c r="L11" s="195">
        <v>1</v>
      </c>
      <c r="M11" s="179">
        <v>0</v>
      </c>
      <c r="N11" s="195">
        <v>0</v>
      </c>
      <c r="O11" s="195">
        <f>SUM(L11:N11)</f>
        <v>1</v>
      </c>
      <c r="P11" s="176" t="s">
        <v>356</v>
      </c>
      <c r="Q11" s="179">
        <v>8</v>
      </c>
      <c r="R11" s="176" t="s">
        <v>603</v>
      </c>
      <c r="S11" s="176" t="s">
        <v>358</v>
      </c>
      <c r="T11" s="176" t="s">
        <v>357</v>
      </c>
      <c r="U11" s="180">
        <v>2</v>
      </c>
      <c r="V11" s="180">
        <v>4</v>
      </c>
      <c r="W11" s="180">
        <f>V11*U11</f>
        <v>8</v>
      </c>
      <c r="X11" s="181" t="str">
        <f>+IF(AND(U11*V11&gt;=24,U11*V11&lt;=40),"MA",IF(AND(U11*V11&gt;=10,U11*V11&lt;=20),"A",IF(AND(U11*V11&gt;=6,U11*V11&lt;=8),"M",IF(AND(U11*V11&gt;=0,U11*V11&lt;=4),"B",""))))</f>
        <v>M</v>
      </c>
      <c r="Y11" s="182"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80">
        <v>10</v>
      </c>
      <c r="AA11" s="180">
        <f>W11*Z11</f>
        <v>80</v>
      </c>
      <c r="AB11" s="183" t="str">
        <f t="shared" ref="AB11:AB27" si="0">+IF(AND(U11*V11*Z11&gt;=600,U11*V11*Z11&lt;=4000),"I",IF(AND(U11*V11*Z11&gt;=150,U11*V11*Z11&lt;=500),"II",IF(AND(U11*V11*Z11&gt;=40,U11*V11*Z11&lt;=120),"III",IF(AND(U11*V11*Z11&gt;=0,U11*V11*Z11&lt;=20),"IV",""))))</f>
        <v>III</v>
      </c>
      <c r="AC11" s="182"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84" t="str">
        <f>+IF(AB11="I","No aceptable",IF(AB11="II","No aceptable o aceptable con control específico",IF(AB11="III","Aceptable",IF(AB11="IV","Aceptable",""))))</f>
        <v>Aceptable</v>
      </c>
      <c r="AE11" s="182" t="s">
        <v>56</v>
      </c>
      <c r="AF11" s="179" t="s">
        <v>34</v>
      </c>
      <c r="AG11" s="179" t="s">
        <v>34</v>
      </c>
      <c r="AH11" s="179" t="s">
        <v>363</v>
      </c>
      <c r="AI11" s="175" t="s">
        <v>359</v>
      </c>
      <c r="AJ11" s="179" t="s">
        <v>34</v>
      </c>
      <c r="AK11" s="186" t="s">
        <v>35</v>
      </c>
    </row>
    <row r="12" spans="1:37" ht="107.25" customHeight="1" x14ac:dyDescent="0.3">
      <c r="A12" s="39"/>
      <c r="B12" s="264"/>
      <c r="C12" s="264"/>
      <c r="D12" s="264"/>
      <c r="E12" s="270"/>
      <c r="F12" s="270"/>
      <c r="G12" s="40"/>
      <c r="H12" s="286"/>
      <c r="I12" s="175" t="s">
        <v>120</v>
      </c>
      <c r="J12" s="176" t="s">
        <v>360</v>
      </c>
      <c r="K12" s="187" t="s">
        <v>361</v>
      </c>
      <c r="L12" s="195">
        <v>1</v>
      </c>
      <c r="M12" s="179">
        <v>0</v>
      </c>
      <c r="N12" s="195">
        <v>0</v>
      </c>
      <c r="O12" s="195">
        <f>SUM(L12:N12)</f>
        <v>1</v>
      </c>
      <c r="P12" s="176" t="s">
        <v>356</v>
      </c>
      <c r="Q12" s="179">
        <v>8</v>
      </c>
      <c r="R12" s="187" t="s">
        <v>604</v>
      </c>
      <c r="S12" s="187" t="s">
        <v>358</v>
      </c>
      <c r="T12" s="187" t="s">
        <v>357</v>
      </c>
      <c r="U12" s="180">
        <v>2</v>
      </c>
      <c r="V12" s="180">
        <v>4</v>
      </c>
      <c r="W12" s="180">
        <f>V12*U12</f>
        <v>8</v>
      </c>
      <c r="X12" s="181" t="str">
        <f>+IF(AND(U12*V12&gt;=24,U12*V12&lt;=40),"MA",IF(AND(U12*V12&gt;=10,U12*V12&lt;=20),"A",IF(AND(U12*V12&gt;=6,U12*V12&lt;=8),"M",IF(AND(U12*V12&gt;=0,U12*V12&lt;=4),"B",""))))</f>
        <v>M</v>
      </c>
      <c r="Y12" s="182"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80">
        <v>11</v>
      </c>
      <c r="AA12" s="180">
        <f>W12*Z12</f>
        <v>88</v>
      </c>
      <c r="AB12" s="183" t="str">
        <f t="shared" si="0"/>
        <v>III</v>
      </c>
      <c r="AC12" s="182"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84" t="str">
        <f>+IF(AB12="I","No aceptable",IF(AB12="II","No aceptable o aceptable con control específico",IF(AB12="III","Aceptable",IF(AB12="IV","Aceptable",""))))</f>
        <v>Aceptable</v>
      </c>
      <c r="AE12" s="182" t="s">
        <v>121</v>
      </c>
      <c r="AF12" s="179" t="s">
        <v>34</v>
      </c>
      <c r="AG12" s="179" t="s">
        <v>34</v>
      </c>
      <c r="AH12" s="179" t="s">
        <v>364</v>
      </c>
      <c r="AI12" s="175" t="s">
        <v>359</v>
      </c>
      <c r="AJ12" s="179" t="s">
        <v>34</v>
      </c>
      <c r="AK12" s="186" t="s">
        <v>35</v>
      </c>
    </row>
    <row r="13" spans="1:37" ht="107.25" customHeight="1" thickBot="1" x14ac:dyDescent="0.35">
      <c r="A13" s="39"/>
      <c r="B13" s="264"/>
      <c r="C13" s="264"/>
      <c r="D13" s="264"/>
      <c r="E13" s="270"/>
      <c r="F13" s="270"/>
      <c r="G13" s="101" t="s">
        <v>33</v>
      </c>
      <c r="H13" s="240" t="s">
        <v>44</v>
      </c>
      <c r="I13" s="175" t="s">
        <v>60</v>
      </c>
      <c r="J13" s="175" t="s">
        <v>340</v>
      </c>
      <c r="K13" s="175" t="s">
        <v>327</v>
      </c>
      <c r="L13" s="202">
        <v>1</v>
      </c>
      <c r="M13" s="175">
        <v>0</v>
      </c>
      <c r="N13" s="202">
        <v>0</v>
      </c>
      <c r="O13" s="202">
        <f t="shared" ref="O13:O27" si="1">SUM(L13:N13)</f>
        <v>1</v>
      </c>
      <c r="P13" s="175" t="s">
        <v>337</v>
      </c>
      <c r="Q13" s="179">
        <v>8</v>
      </c>
      <c r="R13" s="175" t="s">
        <v>331</v>
      </c>
      <c r="S13" s="175" t="s">
        <v>329</v>
      </c>
      <c r="T13" s="175" t="s">
        <v>443</v>
      </c>
      <c r="U13" s="180">
        <v>2</v>
      </c>
      <c r="V13" s="180">
        <v>2</v>
      </c>
      <c r="W13" s="180">
        <f t="shared" ref="W13:W21" si="2">V13*U13</f>
        <v>4</v>
      </c>
      <c r="X13" s="181" t="str">
        <f t="shared" ref="X13:X21" si="3">+IF(AND(U13*V13&gt;=24,U13*V13&lt;=40),"MA",IF(AND(U13*V13&gt;=10,U13*V13&lt;=20),"A",IF(AND(U13*V13&gt;=6,U13*V13&lt;=8),"M",IF(AND(U13*V13&gt;=0,U13*V13&lt;=4),"B",""))))</f>
        <v>B</v>
      </c>
      <c r="Y13" s="182" t="str">
        <f t="shared" ref="Y13:Y21"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180">
        <v>25</v>
      </c>
      <c r="AA13" s="180">
        <f t="shared" ref="AA13:AA21" si="5">W13*Z13</f>
        <v>100</v>
      </c>
      <c r="AB13" s="183" t="str">
        <f t="shared" si="0"/>
        <v>III</v>
      </c>
      <c r="AC13" s="182" t="str">
        <f t="shared" ref="AC13:AC21"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184" t="str">
        <f t="shared" ref="AD13:AD21" si="7">+IF(AB13="I","No aceptable",IF(AB13="II","No aceptable o aceptable con control específico",IF(AB13="III","Aceptable",IF(AB13="IV","Aceptable",""))))</f>
        <v>Aceptable</v>
      </c>
      <c r="AE13" s="175" t="s">
        <v>351</v>
      </c>
      <c r="AF13" s="175" t="s">
        <v>34</v>
      </c>
      <c r="AG13" s="175" t="s">
        <v>34</v>
      </c>
      <c r="AH13" s="175" t="s">
        <v>34</v>
      </c>
      <c r="AI13" s="175" t="s">
        <v>338</v>
      </c>
      <c r="AJ13" s="175" t="s">
        <v>34</v>
      </c>
      <c r="AK13" s="186" t="s">
        <v>271</v>
      </c>
    </row>
    <row r="14" spans="1:37" ht="107.25" customHeight="1" thickBot="1" x14ac:dyDescent="0.35">
      <c r="A14" s="39"/>
      <c r="B14" s="264"/>
      <c r="C14" s="264"/>
      <c r="D14" s="264"/>
      <c r="E14" s="270"/>
      <c r="F14" s="270"/>
      <c r="G14" s="101"/>
      <c r="H14" s="244"/>
      <c r="I14" s="175" t="s">
        <v>333</v>
      </c>
      <c r="J14" s="175" t="s">
        <v>334</v>
      </c>
      <c r="K14" s="175" t="s">
        <v>335</v>
      </c>
      <c r="L14" s="202">
        <v>1</v>
      </c>
      <c r="M14" s="175">
        <v>0</v>
      </c>
      <c r="N14" s="202">
        <v>0</v>
      </c>
      <c r="O14" s="202">
        <f t="shared" ref="O14:O16" si="8">SUM(L14:N14)</f>
        <v>1</v>
      </c>
      <c r="P14" s="175" t="s">
        <v>336</v>
      </c>
      <c r="Q14" s="179">
        <v>8</v>
      </c>
      <c r="R14" s="175" t="s">
        <v>339</v>
      </c>
      <c r="S14" s="175" t="s">
        <v>643</v>
      </c>
      <c r="T14" s="175" t="s">
        <v>444</v>
      </c>
      <c r="U14" s="180">
        <v>2</v>
      </c>
      <c r="V14" s="180">
        <v>2</v>
      </c>
      <c r="W14" s="180">
        <f t="shared" si="2"/>
        <v>4</v>
      </c>
      <c r="X14" s="181" t="str">
        <f t="shared" si="3"/>
        <v>B</v>
      </c>
      <c r="Y14" s="182" t="str">
        <f t="shared" si="4"/>
        <v>Situación mejorable con exposición ocasional o esporádica, o situación sin anomalía destacable con cualquier nivel de exposición. No es esperable que se materialice el riesgo, aunque puede ser concebible.</v>
      </c>
      <c r="Z14" s="180">
        <v>25</v>
      </c>
      <c r="AA14" s="180">
        <f t="shared" si="5"/>
        <v>100</v>
      </c>
      <c r="AB14" s="183" t="str">
        <f t="shared" si="0"/>
        <v>III</v>
      </c>
      <c r="AC14" s="182" t="str">
        <f t="shared" si="6"/>
        <v>Mejorar si es posible. Sería conveniente justificar la intervención y su rentabilidad.</v>
      </c>
      <c r="AD14" s="184" t="str">
        <f t="shared" si="7"/>
        <v>Aceptable</v>
      </c>
      <c r="AE14" s="190" t="s">
        <v>342</v>
      </c>
      <c r="AF14" s="175" t="s">
        <v>34</v>
      </c>
      <c r="AG14" s="175" t="s">
        <v>34</v>
      </c>
      <c r="AH14" s="175" t="s">
        <v>34</v>
      </c>
      <c r="AI14" s="175" t="s">
        <v>341</v>
      </c>
      <c r="AJ14" s="175" t="s">
        <v>34</v>
      </c>
      <c r="AK14" s="186" t="s">
        <v>271</v>
      </c>
    </row>
    <row r="15" spans="1:37" s="112" customFormat="1" ht="107.25" customHeight="1" thickBot="1" x14ac:dyDescent="0.35">
      <c r="A15" s="39"/>
      <c r="B15" s="264"/>
      <c r="C15" s="264"/>
      <c r="D15" s="264"/>
      <c r="E15" s="270"/>
      <c r="F15" s="270"/>
      <c r="G15" s="101"/>
      <c r="H15" s="244"/>
      <c r="I15" s="175" t="s">
        <v>625</v>
      </c>
      <c r="J15" s="175" t="s">
        <v>626</v>
      </c>
      <c r="K15" s="175" t="s">
        <v>631</v>
      </c>
      <c r="L15" s="202">
        <v>1</v>
      </c>
      <c r="M15" s="175">
        <v>0</v>
      </c>
      <c r="N15" s="202">
        <v>0</v>
      </c>
      <c r="O15" s="202">
        <f t="shared" si="8"/>
        <v>1</v>
      </c>
      <c r="P15" s="175" t="s">
        <v>632</v>
      </c>
      <c r="Q15" s="179">
        <v>8</v>
      </c>
      <c r="R15" s="175" t="s">
        <v>331</v>
      </c>
      <c r="S15" s="175" t="s">
        <v>634</v>
      </c>
      <c r="T15" s="175" t="s">
        <v>636</v>
      </c>
      <c r="U15" s="180">
        <v>2</v>
      </c>
      <c r="V15" s="180">
        <v>3</v>
      </c>
      <c r="W15" s="180">
        <f t="shared" si="2"/>
        <v>6</v>
      </c>
      <c r="X15" s="181" t="str">
        <f t="shared" si="3"/>
        <v>M</v>
      </c>
      <c r="Y15" s="182" t="str">
        <f t="shared" si="4"/>
        <v>Situación deficiente con exposición esporádica, o bien situación mejorable con exposición continuada o frecuente. Es posible que suceda el daño alguna vez.</v>
      </c>
      <c r="Z15" s="180">
        <v>10</v>
      </c>
      <c r="AA15" s="180">
        <f t="shared" si="5"/>
        <v>60</v>
      </c>
      <c r="AB15" s="183" t="str">
        <f t="shared" si="0"/>
        <v>III</v>
      </c>
      <c r="AC15" s="182" t="str">
        <f t="shared" si="6"/>
        <v>Mejorar si es posible. Sería conveniente justificar la intervención y su rentabilidad.</v>
      </c>
      <c r="AD15" s="184" t="str">
        <f t="shared" si="7"/>
        <v>Aceptable</v>
      </c>
      <c r="AE15" s="190" t="s">
        <v>342</v>
      </c>
      <c r="AF15" s="175" t="s">
        <v>34</v>
      </c>
      <c r="AG15" s="175" t="s">
        <v>34</v>
      </c>
      <c r="AH15" s="175" t="s">
        <v>34</v>
      </c>
      <c r="AI15" s="175" t="s">
        <v>338</v>
      </c>
      <c r="AJ15" s="175" t="s">
        <v>34</v>
      </c>
      <c r="AK15" s="186" t="s">
        <v>35</v>
      </c>
    </row>
    <row r="16" spans="1:37" s="112" customFormat="1" ht="107.25" customHeight="1" x14ac:dyDescent="0.3">
      <c r="A16" s="39"/>
      <c r="B16" s="264"/>
      <c r="C16" s="264"/>
      <c r="D16" s="264"/>
      <c r="E16" s="270"/>
      <c r="F16" s="270"/>
      <c r="G16" s="101"/>
      <c r="H16" s="244"/>
      <c r="I16" s="175" t="s">
        <v>627</v>
      </c>
      <c r="J16" s="175" t="s">
        <v>628</v>
      </c>
      <c r="K16" s="175" t="s">
        <v>629</v>
      </c>
      <c r="L16" s="202">
        <v>1</v>
      </c>
      <c r="M16" s="175">
        <v>0</v>
      </c>
      <c r="N16" s="202">
        <v>0</v>
      </c>
      <c r="O16" s="202">
        <f t="shared" si="8"/>
        <v>1</v>
      </c>
      <c r="P16" s="175" t="s">
        <v>630</v>
      </c>
      <c r="Q16" s="179">
        <v>8</v>
      </c>
      <c r="R16" s="175" t="s">
        <v>331</v>
      </c>
      <c r="S16" s="175" t="s">
        <v>633</v>
      </c>
      <c r="T16" s="175" t="s">
        <v>635</v>
      </c>
      <c r="U16" s="180">
        <v>2</v>
      </c>
      <c r="V16" s="180">
        <v>3</v>
      </c>
      <c r="W16" s="180">
        <f t="shared" si="2"/>
        <v>6</v>
      </c>
      <c r="X16" s="181" t="str">
        <f t="shared" si="3"/>
        <v>M</v>
      </c>
      <c r="Y16" s="182" t="str">
        <f t="shared" si="4"/>
        <v>Situación deficiente con exposición esporádica, o bien situación mejorable con exposición continuada o frecuente. Es posible que suceda el daño alguna vez.</v>
      </c>
      <c r="Z16" s="180">
        <v>10</v>
      </c>
      <c r="AA16" s="180">
        <f t="shared" si="5"/>
        <v>60</v>
      </c>
      <c r="AB16" s="183" t="str">
        <f t="shared" si="0"/>
        <v>III</v>
      </c>
      <c r="AC16" s="182" t="str">
        <f t="shared" si="6"/>
        <v>Mejorar si es posible. Sería conveniente justificar la intervención y su rentabilidad.</v>
      </c>
      <c r="AD16" s="184" t="str">
        <f t="shared" si="7"/>
        <v>Aceptable</v>
      </c>
      <c r="AE16" s="190" t="s">
        <v>342</v>
      </c>
      <c r="AF16" s="175" t="s">
        <v>34</v>
      </c>
      <c r="AG16" s="175" t="s">
        <v>34</v>
      </c>
      <c r="AH16" s="175" t="s">
        <v>34</v>
      </c>
      <c r="AI16" s="175" t="s">
        <v>338</v>
      </c>
      <c r="AJ16" s="175" t="s">
        <v>34</v>
      </c>
      <c r="AK16" s="186" t="s">
        <v>618</v>
      </c>
    </row>
    <row r="17" spans="1:37" s="112" customFormat="1" ht="107.25" customHeight="1" x14ac:dyDescent="0.3">
      <c r="A17" s="39"/>
      <c r="B17" s="264"/>
      <c r="C17" s="264"/>
      <c r="D17" s="264"/>
      <c r="E17" s="270"/>
      <c r="F17" s="270"/>
      <c r="G17" s="101"/>
      <c r="H17" s="244"/>
      <c r="I17" s="175" t="s">
        <v>612</v>
      </c>
      <c r="J17" s="175" t="s">
        <v>613</v>
      </c>
      <c r="K17" s="175" t="s">
        <v>614</v>
      </c>
      <c r="L17" s="202">
        <v>1</v>
      </c>
      <c r="M17" s="175">
        <v>0</v>
      </c>
      <c r="N17" s="202">
        <v>0</v>
      </c>
      <c r="O17" s="202">
        <f t="shared" ref="O17" si="9">SUM(L17:N17)</f>
        <v>1</v>
      </c>
      <c r="P17" s="175" t="s">
        <v>615</v>
      </c>
      <c r="Q17" s="179">
        <v>8</v>
      </c>
      <c r="R17" s="175" t="s">
        <v>331</v>
      </c>
      <c r="S17" s="175" t="s">
        <v>616</v>
      </c>
      <c r="T17" s="175" t="s">
        <v>617</v>
      </c>
      <c r="U17" s="180">
        <v>2</v>
      </c>
      <c r="V17" s="180">
        <v>1</v>
      </c>
      <c r="W17" s="180">
        <f t="shared" si="2"/>
        <v>2</v>
      </c>
      <c r="X17" s="181" t="str">
        <f t="shared" si="3"/>
        <v>B</v>
      </c>
      <c r="Y17" s="182" t="str">
        <f t="shared" si="4"/>
        <v>Situación mejorable con exposición ocasional o esporádica, o situación sin anomalía destacable con cualquier nivel de exposición. No es esperable que se materialice el riesgo, aunque puede ser concebible.</v>
      </c>
      <c r="Z17" s="180">
        <v>10</v>
      </c>
      <c r="AA17" s="180">
        <f t="shared" si="5"/>
        <v>20</v>
      </c>
      <c r="AB17" s="183" t="str">
        <f t="shared" si="0"/>
        <v>IV</v>
      </c>
      <c r="AC17" s="182" t="str">
        <f t="shared" si="6"/>
        <v>Mantener las medidas de control existentes, pero se deberían considerar soluciones o mejoras y se deben hacer comprobaciones periódicas para asegurar que el riesgo aún es tolerable.</v>
      </c>
      <c r="AD17" s="184" t="str">
        <f t="shared" si="7"/>
        <v>Aceptable</v>
      </c>
      <c r="AE17" s="175" t="s">
        <v>351</v>
      </c>
      <c r="AF17" s="175" t="s">
        <v>34</v>
      </c>
      <c r="AG17" s="175" t="s">
        <v>34</v>
      </c>
      <c r="AH17" s="175" t="s">
        <v>34</v>
      </c>
      <c r="AI17" s="175" t="s">
        <v>338</v>
      </c>
      <c r="AJ17" s="175" t="s">
        <v>34</v>
      </c>
      <c r="AK17" s="186" t="s">
        <v>618</v>
      </c>
    </row>
    <row r="18" spans="1:37" ht="107.25" customHeight="1" x14ac:dyDescent="0.3">
      <c r="A18" s="39"/>
      <c r="B18" s="264"/>
      <c r="C18" s="264"/>
      <c r="D18" s="264"/>
      <c r="E18" s="270"/>
      <c r="F18" s="270"/>
      <c r="G18" s="101" t="s">
        <v>33</v>
      </c>
      <c r="H18" s="244"/>
      <c r="I18" s="175" t="s">
        <v>62</v>
      </c>
      <c r="J18" s="175" t="s">
        <v>332</v>
      </c>
      <c r="K18" s="175" t="s">
        <v>327</v>
      </c>
      <c r="L18" s="203">
        <v>1</v>
      </c>
      <c r="M18" s="175">
        <v>0</v>
      </c>
      <c r="N18" s="202">
        <v>0</v>
      </c>
      <c r="O18" s="202">
        <f t="shared" si="1"/>
        <v>1</v>
      </c>
      <c r="P18" s="175" t="s">
        <v>337</v>
      </c>
      <c r="Q18" s="175">
        <v>8</v>
      </c>
      <c r="R18" s="175" t="s">
        <v>331</v>
      </c>
      <c r="S18" s="175" t="s">
        <v>329</v>
      </c>
      <c r="T18" s="175" t="s">
        <v>443</v>
      </c>
      <c r="U18" s="180">
        <v>2</v>
      </c>
      <c r="V18" s="180">
        <v>2</v>
      </c>
      <c r="W18" s="180">
        <f t="shared" si="2"/>
        <v>4</v>
      </c>
      <c r="X18" s="201" t="str">
        <f t="shared" si="3"/>
        <v>B</v>
      </c>
      <c r="Y18" s="182" t="str">
        <f t="shared" si="4"/>
        <v>Situación mejorable con exposición ocasional o esporádica, o situación sin anomalía destacable con cualquier nivel de exposición. No es esperable que se materialice el riesgo, aunque puede ser concebible.</v>
      </c>
      <c r="Z18" s="180">
        <v>25</v>
      </c>
      <c r="AA18" s="180">
        <f t="shared" si="5"/>
        <v>100</v>
      </c>
      <c r="AB18" s="183" t="str">
        <f t="shared" si="0"/>
        <v>III</v>
      </c>
      <c r="AC18" s="182" t="str">
        <f t="shared" si="6"/>
        <v>Mejorar si es posible. Sería conveniente justificar la intervención y su rentabilidad.</v>
      </c>
      <c r="AD18" s="184" t="str">
        <f t="shared" si="7"/>
        <v>Aceptable</v>
      </c>
      <c r="AE18" s="175" t="s">
        <v>351</v>
      </c>
      <c r="AF18" s="175" t="s">
        <v>34</v>
      </c>
      <c r="AG18" s="175" t="s">
        <v>34</v>
      </c>
      <c r="AH18" s="175" t="s">
        <v>34</v>
      </c>
      <c r="AI18" s="175" t="s">
        <v>338</v>
      </c>
      <c r="AJ18" s="175" t="s">
        <v>202</v>
      </c>
      <c r="AK18" s="188" t="s">
        <v>271</v>
      </c>
    </row>
    <row r="19" spans="1:37" ht="107.25" customHeight="1" x14ac:dyDescent="0.3">
      <c r="A19" s="39"/>
      <c r="B19" s="264"/>
      <c r="C19" s="264"/>
      <c r="D19" s="264"/>
      <c r="E19" s="270"/>
      <c r="F19" s="270"/>
      <c r="G19" s="100" t="s">
        <v>42</v>
      </c>
      <c r="H19" s="187" t="s">
        <v>306</v>
      </c>
      <c r="I19" s="187" t="s">
        <v>522</v>
      </c>
      <c r="J19" s="187" t="s">
        <v>509</v>
      </c>
      <c r="K19" s="187" t="s">
        <v>510</v>
      </c>
      <c r="L19" s="203">
        <v>1</v>
      </c>
      <c r="M19" s="175">
        <v>0</v>
      </c>
      <c r="N19" s="202">
        <v>0</v>
      </c>
      <c r="O19" s="202">
        <v>1</v>
      </c>
      <c r="P19" s="187" t="s">
        <v>511</v>
      </c>
      <c r="Q19" s="175">
        <v>8</v>
      </c>
      <c r="R19" s="187" t="s">
        <v>512</v>
      </c>
      <c r="S19" s="187" t="s">
        <v>513</v>
      </c>
      <c r="T19" s="187" t="s">
        <v>514</v>
      </c>
      <c r="U19" s="180">
        <v>2</v>
      </c>
      <c r="V19" s="180">
        <v>3</v>
      </c>
      <c r="W19" s="180">
        <f t="shared" si="2"/>
        <v>6</v>
      </c>
      <c r="X19" s="181" t="str">
        <f t="shared" si="3"/>
        <v>M</v>
      </c>
      <c r="Y19" s="182" t="str">
        <f t="shared" si="4"/>
        <v>Situación deficiente con exposición esporádica, o bien situación mejorable con exposición continuada o frecuente. Es posible que suceda el daño alguna vez.</v>
      </c>
      <c r="Z19" s="180">
        <v>25</v>
      </c>
      <c r="AA19" s="180">
        <f t="shared" si="5"/>
        <v>150</v>
      </c>
      <c r="AB19" s="183" t="str">
        <f t="shared" si="0"/>
        <v>II</v>
      </c>
      <c r="AC19" s="182" t="str">
        <f t="shared" si="6"/>
        <v>Corregir y adoptar medidas de control de inmediato. Sin embargo suspenda actividades si el nivel de riesgo está por encima o igual de 360.</v>
      </c>
      <c r="AD19" s="184" t="str">
        <f t="shared" si="7"/>
        <v>No aceptable o aceptable con control específico</v>
      </c>
      <c r="AE19" s="182" t="s">
        <v>655</v>
      </c>
      <c r="AF19" s="175" t="s">
        <v>34</v>
      </c>
      <c r="AG19" s="175" t="s">
        <v>34</v>
      </c>
      <c r="AH19" s="180" t="s">
        <v>507</v>
      </c>
      <c r="AI19" s="197" t="s">
        <v>508</v>
      </c>
      <c r="AJ19" s="175" t="s">
        <v>506</v>
      </c>
      <c r="AK19" s="188" t="s">
        <v>271</v>
      </c>
    </row>
    <row r="20" spans="1:37" ht="107.25" customHeight="1" x14ac:dyDescent="0.3">
      <c r="A20" s="39"/>
      <c r="B20" s="264"/>
      <c r="C20" s="264"/>
      <c r="D20" s="264"/>
      <c r="E20" s="270"/>
      <c r="F20" s="270"/>
      <c r="G20" s="40" t="s">
        <v>42</v>
      </c>
      <c r="H20" s="242" t="s">
        <v>50</v>
      </c>
      <c r="I20" s="187" t="s">
        <v>310</v>
      </c>
      <c r="J20" s="187" t="s">
        <v>311</v>
      </c>
      <c r="K20" s="187" t="s">
        <v>314</v>
      </c>
      <c r="L20" s="194">
        <v>1</v>
      </c>
      <c r="M20" s="179">
        <v>0</v>
      </c>
      <c r="N20" s="195">
        <v>0</v>
      </c>
      <c r="O20" s="195">
        <f t="shared" si="1"/>
        <v>1</v>
      </c>
      <c r="P20" s="196" t="s">
        <v>317</v>
      </c>
      <c r="Q20" s="179">
        <v>8</v>
      </c>
      <c r="R20" s="196" t="s">
        <v>319</v>
      </c>
      <c r="S20" s="196" t="s">
        <v>320</v>
      </c>
      <c r="T20" s="196" t="s">
        <v>321</v>
      </c>
      <c r="U20" s="179">
        <v>6</v>
      </c>
      <c r="V20" s="179">
        <v>4</v>
      </c>
      <c r="W20" s="179">
        <f t="shared" si="2"/>
        <v>24</v>
      </c>
      <c r="X20" s="179" t="str">
        <f t="shared" si="3"/>
        <v>MA</v>
      </c>
      <c r="Y20" s="182" t="str">
        <f t="shared" si="4"/>
        <v>Situación deficiente con exposición continua, o muy deficiente con exposición frecuente. Normalmente la materialización del riesgo ocurre con frecuencia.</v>
      </c>
      <c r="Z20" s="180">
        <v>10</v>
      </c>
      <c r="AA20" s="180">
        <f t="shared" si="5"/>
        <v>240</v>
      </c>
      <c r="AB20" s="183" t="str">
        <f t="shared" si="0"/>
        <v>II</v>
      </c>
      <c r="AC20" s="182" t="str">
        <f t="shared" si="6"/>
        <v>Corregir y adoptar medidas de control de inmediato. Sin embargo suspenda actividades si el nivel de riesgo está por encima o igual de 360.</v>
      </c>
      <c r="AD20" s="184" t="str">
        <f t="shared" si="7"/>
        <v>No aceptable o aceptable con control específico</v>
      </c>
      <c r="AE20" s="188" t="s">
        <v>545</v>
      </c>
      <c r="AF20" s="175" t="s">
        <v>34</v>
      </c>
      <c r="AG20" s="175" t="s">
        <v>34</v>
      </c>
      <c r="AH20" s="187" t="s">
        <v>325</v>
      </c>
      <c r="AI20" s="187" t="s">
        <v>326</v>
      </c>
      <c r="AJ20" s="179" t="s">
        <v>34</v>
      </c>
      <c r="AK20" s="186" t="s">
        <v>35</v>
      </c>
    </row>
    <row r="21" spans="1:37" ht="107.25" customHeight="1" x14ac:dyDescent="0.3">
      <c r="A21" s="39"/>
      <c r="B21" s="264"/>
      <c r="C21" s="264"/>
      <c r="D21" s="264"/>
      <c r="E21" s="270"/>
      <c r="F21" s="270"/>
      <c r="G21" s="40" t="s">
        <v>42</v>
      </c>
      <c r="H21" s="242"/>
      <c r="I21" s="187" t="s">
        <v>313</v>
      </c>
      <c r="J21" s="187" t="s">
        <v>312</v>
      </c>
      <c r="K21" s="187" t="s">
        <v>315</v>
      </c>
      <c r="L21" s="195">
        <v>1</v>
      </c>
      <c r="M21" s="179">
        <v>0</v>
      </c>
      <c r="N21" s="195">
        <v>0</v>
      </c>
      <c r="O21" s="195">
        <f t="shared" si="1"/>
        <v>1</v>
      </c>
      <c r="P21" s="196" t="s">
        <v>318</v>
      </c>
      <c r="Q21" s="179">
        <v>8</v>
      </c>
      <c r="R21" s="196" t="s">
        <v>322</v>
      </c>
      <c r="S21" s="196" t="s">
        <v>323</v>
      </c>
      <c r="T21" s="196" t="s">
        <v>324</v>
      </c>
      <c r="U21" s="179">
        <v>6</v>
      </c>
      <c r="V21" s="179">
        <v>4</v>
      </c>
      <c r="W21" s="179">
        <f t="shared" si="2"/>
        <v>24</v>
      </c>
      <c r="X21" s="179" t="str">
        <f t="shared" si="3"/>
        <v>MA</v>
      </c>
      <c r="Y21" s="182" t="str">
        <f t="shared" si="4"/>
        <v>Situación deficiente con exposición continua, o muy deficiente con exposición frecuente. Normalmente la materialización del riesgo ocurre con frecuencia.</v>
      </c>
      <c r="Z21" s="180">
        <v>10</v>
      </c>
      <c r="AA21" s="180">
        <f t="shared" si="5"/>
        <v>240</v>
      </c>
      <c r="AB21" s="183" t="str">
        <f t="shared" si="0"/>
        <v>II</v>
      </c>
      <c r="AC21" s="182" t="str">
        <f t="shared" si="6"/>
        <v>Corregir y adoptar medidas de control de inmediato. Sin embargo suspenda actividades si el nivel de riesgo está por encima o igual de 360.</v>
      </c>
      <c r="AD21" s="184" t="str">
        <f t="shared" si="7"/>
        <v>No aceptable o aceptable con control específico</v>
      </c>
      <c r="AE21" s="188" t="s">
        <v>545</v>
      </c>
      <c r="AF21" s="175" t="s">
        <v>34</v>
      </c>
      <c r="AG21" s="175" t="s">
        <v>34</v>
      </c>
      <c r="AH21" s="187" t="s">
        <v>325</v>
      </c>
      <c r="AI21" s="187" t="s">
        <v>326</v>
      </c>
      <c r="AJ21" s="179" t="s">
        <v>34</v>
      </c>
      <c r="AK21" s="186" t="s">
        <v>35</v>
      </c>
    </row>
    <row r="22" spans="1:37" ht="107.25" customHeight="1" x14ac:dyDescent="0.3">
      <c r="A22" s="39"/>
      <c r="B22" s="264"/>
      <c r="C22" s="264"/>
      <c r="D22" s="264"/>
      <c r="E22" s="270"/>
      <c r="F22" s="270"/>
      <c r="G22" s="40" t="s">
        <v>33</v>
      </c>
      <c r="H22" s="285" t="s">
        <v>45</v>
      </c>
      <c r="I22" s="187" t="s">
        <v>99</v>
      </c>
      <c r="J22" s="187" t="s">
        <v>424</v>
      </c>
      <c r="K22" s="187" t="s">
        <v>400</v>
      </c>
      <c r="L22" s="195">
        <v>1</v>
      </c>
      <c r="M22" s="179">
        <v>0</v>
      </c>
      <c r="N22" s="195">
        <v>0</v>
      </c>
      <c r="O22" s="195">
        <f t="shared" si="1"/>
        <v>1</v>
      </c>
      <c r="P22" s="187" t="s">
        <v>423</v>
      </c>
      <c r="Q22" s="179">
        <v>8</v>
      </c>
      <c r="R22" s="187" t="s">
        <v>202</v>
      </c>
      <c r="S22" s="175" t="s">
        <v>439</v>
      </c>
      <c r="T22" s="175" t="s">
        <v>446</v>
      </c>
      <c r="U22" s="180">
        <v>2</v>
      </c>
      <c r="V22" s="180">
        <v>2</v>
      </c>
      <c r="W22" s="180">
        <f t="shared" ref="W22:W27" si="10">V22*U22</f>
        <v>4</v>
      </c>
      <c r="X22" s="181" t="str">
        <f t="shared" ref="X22:X27" si="11">+IF(AND(U22*V22&gt;=24,U22*V22&lt;=40),"MA",IF(AND(U22*V22&gt;=10,U22*V22&lt;=20),"A",IF(AND(U22*V22&gt;=6,U22*V22&lt;=8),"M",IF(AND(U22*V22&gt;=0,U22*V22&lt;=4),"B",""))))</f>
        <v>B</v>
      </c>
      <c r="Y22" s="182" t="str">
        <f t="shared" ref="Y22:Y27" si="12">+IF(X22="MA","Situación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2" s="180">
        <v>10</v>
      </c>
      <c r="AA22" s="180">
        <f t="shared" ref="AA22:AA27" si="13">W22*Z22</f>
        <v>40</v>
      </c>
      <c r="AB22" s="183" t="str">
        <f t="shared" si="0"/>
        <v>III</v>
      </c>
      <c r="AC22" s="182" t="str">
        <f t="shared" ref="AC22:AC27" si="14">+IF(AB22="I","Situación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184" t="str">
        <f t="shared" ref="AD22:AD24" si="15">+IF(AB22="I","No aceptable",IF(AB22="II","No aceptable o aceptable con control específico",IF(AB22="III","Aceptable",IF(AB22="IV","Aceptable",""))))</f>
        <v>Aceptable</v>
      </c>
      <c r="AE22" s="182" t="s">
        <v>67</v>
      </c>
      <c r="AF22" s="179" t="s">
        <v>34</v>
      </c>
      <c r="AG22" s="179" t="s">
        <v>34</v>
      </c>
      <c r="AH22" s="187" t="s">
        <v>190</v>
      </c>
      <c r="AI22" s="187" t="s">
        <v>447</v>
      </c>
      <c r="AJ22" s="179" t="s">
        <v>34</v>
      </c>
      <c r="AK22" s="186" t="s">
        <v>35</v>
      </c>
    </row>
    <row r="23" spans="1:37" ht="107.25" customHeight="1" x14ac:dyDescent="0.3">
      <c r="A23" s="39"/>
      <c r="B23" s="264"/>
      <c r="C23" s="264"/>
      <c r="D23" s="264"/>
      <c r="E23" s="270"/>
      <c r="F23" s="270"/>
      <c r="G23" s="40"/>
      <c r="H23" s="287"/>
      <c r="I23" s="187" t="s">
        <v>65</v>
      </c>
      <c r="J23" s="187" t="s">
        <v>416</v>
      </c>
      <c r="K23" s="187" t="s">
        <v>400</v>
      </c>
      <c r="L23" s="195">
        <v>1</v>
      </c>
      <c r="M23" s="179">
        <v>0</v>
      </c>
      <c r="N23" s="195">
        <v>0</v>
      </c>
      <c r="O23" s="195">
        <f t="shared" si="1"/>
        <v>1</v>
      </c>
      <c r="P23" s="187" t="s">
        <v>417</v>
      </c>
      <c r="Q23" s="179">
        <v>1</v>
      </c>
      <c r="R23" s="187" t="s">
        <v>419</v>
      </c>
      <c r="S23" s="187" t="s">
        <v>644</v>
      </c>
      <c r="T23" s="175" t="s">
        <v>445</v>
      </c>
      <c r="U23" s="180">
        <v>2</v>
      </c>
      <c r="V23" s="180">
        <v>2</v>
      </c>
      <c r="W23" s="180">
        <f t="shared" si="10"/>
        <v>4</v>
      </c>
      <c r="X23" s="181" t="str">
        <f t="shared" si="11"/>
        <v>B</v>
      </c>
      <c r="Y23" s="182" t="str">
        <f t="shared" si="12"/>
        <v>Situación mejorable con exposición ocasional o esporádica, o situación sin anomalía destacable con cualquier nivel de exposición. No es esperable que se materialice el riesgo, aunque puede ser concebible.</v>
      </c>
      <c r="Z23" s="180">
        <v>10</v>
      </c>
      <c r="AA23" s="180">
        <f t="shared" si="13"/>
        <v>40</v>
      </c>
      <c r="AB23" s="183" t="str">
        <f t="shared" si="0"/>
        <v>III</v>
      </c>
      <c r="AC23" s="182" t="str">
        <f t="shared" si="14"/>
        <v>Mejorar si es posible. Sería conveniente justificar la intervención y su rentabilidad.</v>
      </c>
      <c r="AD23" s="184" t="str">
        <f t="shared" si="15"/>
        <v>Aceptable</v>
      </c>
      <c r="AE23" s="188" t="s">
        <v>128</v>
      </c>
      <c r="AF23" s="188" t="s">
        <v>34</v>
      </c>
      <c r="AG23" s="175" t="s">
        <v>202</v>
      </c>
      <c r="AH23" s="187" t="s">
        <v>420</v>
      </c>
      <c r="AI23" s="187" t="s">
        <v>421</v>
      </c>
      <c r="AJ23" s="179" t="s">
        <v>34</v>
      </c>
      <c r="AK23" s="186" t="s">
        <v>35</v>
      </c>
    </row>
    <row r="24" spans="1:37" ht="107.25" customHeight="1" x14ac:dyDescent="0.3">
      <c r="A24" s="39"/>
      <c r="B24" s="264"/>
      <c r="C24" s="264"/>
      <c r="D24" s="264"/>
      <c r="E24" s="270"/>
      <c r="F24" s="270"/>
      <c r="G24" s="40" t="s">
        <v>33</v>
      </c>
      <c r="H24" s="287"/>
      <c r="I24" s="187" t="s">
        <v>65</v>
      </c>
      <c r="J24" s="187" t="s">
        <v>418</v>
      </c>
      <c r="K24" s="187" t="s">
        <v>66</v>
      </c>
      <c r="L24" s="195">
        <v>1</v>
      </c>
      <c r="M24" s="179">
        <v>0</v>
      </c>
      <c r="N24" s="195">
        <v>0</v>
      </c>
      <c r="O24" s="195">
        <f t="shared" si="1"/>
        <v>1</v>
      </c>
      <c r="P24" s="187" t="s">
        <v>412</v>
      </c>
      <c r="Q24" s="179">
        <v>8</v>
      </c>
      <c r="R24" s="175" t="s">
        <v>202</v>
      </c>
      <c r="S24" s="187" t="s">
        <v>413</v>
      </c>
      <c r="T24" s="175" t="s">
        <v>449</v>
      </c>
      <c r="U24" s="180">
        <v>2</v>
      </c>
      <c r="V24" s="180">
        <v>1</v>
      </c>
      <c r="W24" s="180">
        <f t="shared" si="10"/>
        <v>2</v>
      </c>
      <c r="X24" s="181" t="str">
        <f t="shared" si="11"/>
        <v>B</v>
      </c>
      <c r="Y24" s="182" t="str">
        <f t="shared" si="12"/>
        <v>Situación mejorable con exposición ocasional o esporádica, o situación sin anomalía destacable con cualquier nivel de exposición. No es esperable que se materialice el riesgo, aunque puede ser concebible.</v>
      </c>
      <c r="Z24" s="180">
        <v>10</v>
      </c>
      <c r="AA24" s="180">
        <f t="shared" si="13"/>
        <v>20</v>
      </c>
      <c r="AB24" s="183" t="str">
        <f t="shared" si="0"/>
        <v>IV</v>
      </c>
      <c r="AC24" s="182" t="str">
        <f t="shared" si="14"/>
        <v>Mantener las medidas de control existentes, pero se deberían considerar soluciones o mejoras y se deben hacer comprobaciones periódicas para asegurar que el riesgo aún es tolerable.</v>
      </c>
      <c r="AD24" s="184" t="str">
        <f t="shared" si="15"/>
        <v>Aceptable</v>
      </c>
      <c r="AE24" s="188" t="s">
        <v>67</v>
      </c>
      <c r="AF24" s="179" t="s">
        <v>34</v>
      </c>
      <c r="AG24" s="179" t="s">
        <v>34</v>
      </c>
      <c r="AH24" s="187" t="s">
        <v>414</v>
      </c>
      <c r="AI24" s="187" t="s">
        <v>415</v>
      </c>
      <c r="AJ24" s="179" t="s">
        <v>34</v>
      </c>
      <c r="AK24" s="186" t="s">
        <v>35</v>
      </c>
    </row>
    <row r="25" spans="1:37" ht="107.25" customHeight="1" x14ac:dyDescent="0.3">
      <c r="A25" s="39"/>
      <c r="B25" s="264"/>
      <c r="C25" s="264"/>
      <c r="D25" s="264"/>
      <c r="E25" s="270"/>
      <c r="F25" s="270"/>
      <c r="G25" s="40" t="s">
        <v>33</v>
      </c>
      <c r="H25" s="287"/>
      <c r="I25" s="187" t="s">
        <v>48</v>
      </c>
      <c r="J25" s="187" t="s">
        <v>409</v>
      </c>
      <c r="K25" s="187" t="s">
        <v>400</v>
      </c>
      <c r="L25" s="195">
        <v>1</v>
      </c>
      <c r="M25" s="179">
        <v>0</v>
      </c>
      <c r="N25" s="195">
        <v>0</v>
      </c>
      <c r="O25" s="195">
        <f t="shared" si="1"/>
        <v>1</v>
      </c>
      <c r="P25" s="187" t="s">
        <v>417</v>
      </c>
      <c r="Q25" s="179">
        <v>1</v>
      </c>
      <c r="R25" s="187" t="s">
        <v>202</v>
      </c>
      <c r="S25" s="175" t="s">
        <v>440</v>
      </c>
      <c r="T25" s="187" t="s">
        <v>450</v>
      </c>
      <c r="U25" s="180">
        <v>2</v>
      </c>
      <c r="V25" s="180">
        <v>1</v>
      </c>
      <c r="W25" s="180">
        <f t="shared" si="10"/>
        <v>2</v>
      </c>
      <c r="X25" s="181" t="str">
        <f t="shared" si="11"/>
        <v>B</v>
      </c>
      <c r="Y25" s="182" t="str">
        <f t="shared" si="12"/>
        <v>Situación mejorable con exposición ocasional o esporádica, o situación sin anomalía destacable con cualquier nivel de exposición. No es esperable que se materialice el riesgo, aunque puede ser concebible.</v>
      </c>
      <c r="Z25" s="180">
        <v>25</v>
      </c>
      <c r="AA25" s="180">
        <f>W25*Z25</f>
        <v>50</v>
      </c>
      <c r="AB25" s="183" t="str">
        <f t="shared" si="0"/>
        <v>III</v>
      </c>
      <c r="AC25" s="182" t="str">
        <f t="shared" si="14"/>
        <v>Mejorar si es posible. Sería conveniente justificar la intervención y su rentabilidad.</v>
      </c>
      <c r="AD25" s="184" t="str">
        <f>+IF(AB25="I","No aceptable",IF(AB25="II","No aceptable o aceptable con control específico",IF(AB25="III","Aceptable",IF(AB25="IV","Aceptable",""))))</f>
        <v>Aceptable</v>
      </c>
      <c r="AE25" s="182" t="s">
        <v>620</v>
      </c>
      <c r="AF25" s="175" t="s">
        <v>34</v>
      </c>
      <c r="AG25" s="175" t="s">
        <v>34</v>
      </c>
      <c r="AH25" s="187" t="s">
        <v>69</v>
      </c>
      <c r="AI25" s="187" t="s">
        <v>411</v>
      </c>
      <c r="AJ25" s="175" t="s">
        <v>34</v>
      </c>
      <c r="AK25" s="186" t="s">
        <v>35</v>
      </c>
    </row>
    <row r="26" spans="1:37" ht="107.25" customHeight="1" x14ac:dyDescent="0.3">
      <c r="A26" s="39"/>
      <c r="B26" s="264"/>
      <c r="C26" s="264"/>
      <c r="D26" s="264"/>
      <c r="E26" s="270"/>
      <c r="F26" s="270"/>
      <c r="G26" s="40"/>
      <c r="H26" s="286"/>
      <c r="I26" s="187" t="s">
        <v>274</v>
      </c>
      <c r="J26" s="187" t="s">
        <v>407</v>
      </c>
      <c r="K26" s="187" t="s">
        <v>405</v>
      </c>
      <c r="L26" s="195">
        <v>1</v>
      </c>
      <c r="M26" s="195">
        <v>0</v>
      </c>
      <c r="N26" s="195">
        <v>0</v>
      </c>
      <c r="O26" s="195">
        <f>SUM(L26:N26)</f>
        <v>1</v>
      </c>
      <c r="P26" s="187" t="s">
        <v>406</v>
      </c>
      <c r="Q26" s="179">
        <v>2</v>
      </c>
      <c r="R26" s="175" t="s">
        <v>202</v>
      </c>
      <c r="S26" s="187" t="s">
        <v>452</v>
      </c>
      <c r="T26" s="175" t="s">
        <v>454</v>
      </c>
      <c r="U26" s="180">
        <v>2</v>
      </c>
      <c r="V26" s="180">
        <v>3</v>
      </c>
      <c r="W26" s="180">
        <f>V26*U26</f>
        <v>6</v>
      </c>
      <c r="X26" s="181" t="str">
        <f>+IF(AND(U26*V26&gt;=24,U26*V26&lt;=40),"MA",IF(AND(U26*V26&gt;=10,U26*V26&lt;=20),"A",IF(AND(U26*V26&gt;=6,U26*V26&lt;=8),"M",IF(AND(U26*V26&gt;=0,U26*V26&lt;=4),"B",""))))</f>
        <v>M</v>
      </c>
      <c r="Y26" s="182"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180">
        <v>10</v>
      </c>
      <c r="AA26" s="180">
        <f>W26*Z26</f>
        <v>60</v>
      </c>
      <c r="AB26" s="183" t="str">
        <f t="shared" si="0"/>
        <v>III</v>
      </c>
      <c r="AC26" s="182"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184" t="str">
        <f>+IF(AB26="I","No aceptable",IF(AB26="II","No aceptable o aceptable con control específico",IF(AB26="III","Aceptable",IF(AB26="IV","Aceptable",""))))</f>
        <v>Aceptable</v>
      </c>
      <c r="AE26" s="175" t="s">
        <v>34</v>
      </c>
      <c r="AF26" s="175" t="s">
        <v>34</v>
      </c>
      <c r="AG26" s="175" t="s">
        <v>34</v>
      </c>
      <c r="AH26" s="187" t="s">
        <v>408</v>
      </c>
      <c r="AI26" s="185" t="s">
        <v>206</v>
      </c>
      <c r="AJ26" s="175" t="s">
        <v>34</v>
      </c>
      <c r="AK26" s="186" t="s">
        <v>35</v>
      </c>
    </row>
    <row r="27" spans="1:37" ht="107.25" customHeight="1" thickBot="1" x14ac:dyDescent="0.35">
      <c r="A27" s="41"/>
      <c r="B27" s="284"/>
      <c r="C27" s="284"/>
      <c r="D27" s="284"/>
      <c r="E27" s="280"/>
      <c r="F27" s="280"/>
      <c r="G27" s="42" t="s">
        <v>33</v>
      </c>
      <c r="H27" s="187" t="s">
        <v>72</v>
      </c>
      <c r="I27" s="187" t="s">
        <v>398</v>
      </c>
      <c r="J27" s="187" t="s">
        <v>399</v>
      </c>
      <c r="K27" s="187" t="s">
        <v>400</v>
      </c>
      <c r="L27" s="195">
        <v>1</v>
      </c>
      <c r="M27" s="179">
        <v>0</v>
      </c>
      <c r="N27" s="195">
        <v>0</v>
      </c>
      <c r="O27" s="195">
        <f t="shared" si="1"/>
        <v>1</v>
      </c>
      <c r="P27" s="187" t="s">
        <v>401</v>
      </c>
      <c r="Q27" s="179">
        <v>8</v>
      </c>
      <c r="R27" s="187" t="s">
        <v>402</v>
      </c>
      <c r="S27" s="187" t="s">
        <v>403</v>
      </c>
      <c r="T27" s="175" t="s">
        <v>469</v>
      </c>
      <c r="U27" s="180">
        <v>2</v>
      </c>
      <c r="V27" s="180">
        <v>1</v>
      </c>
      <c r="W27" s="180">
        <f t="shared" si="10"/>
        <v>2</v>
      </c>
      <c r="X27" s="181" t="str">
        <f t="shared" si="11"/>
        <v>B</v>
      </c>
      <c r="Y27" s="182" t="str">
        <f t="shared" si="12"/>
        <v>Situación mejorable con exposición ocasional o esporádica, o situación sin anomalía destacable con cualquier nivel de exposición. No es esperable que se materialice el riesgo, aunque puede ser concebible.</v>
      </c>
      <c r="Z27" s="180">
        <v>10</v>
      </c>
      <c r="AA27" s="180">
        <f t="shared" si="13"/>
        <v>20</v>
      </c>
      <c r="AB27" s="183" t="str">
        <f t="shared" si="0"/>
        <v>IV</v>
      </c>
      <c r="AC27" s="182" t="str">
        <f t="shared" si="14"/>
        <v>Mantener las medidas de control existentes, pero se deberían considerar soluciones o mejoras y se deben hacer comprobaciones periódicas para asegurar que el riesgo aún es tolerable.</v>
      </c>
      <c r="AD27" s="184" t="str">
        <f>+IF(AB27="I","No aceptable",IF(AB27="II","No aceptable o aceptable con control específico",IF(AB27="III","Aceptable",IF(AB27="IV","Aceptable",""))))</f>
        <v>Aceptable</v>
      </c>
      <c r="AE27" s="182" t="s">
        <v>623</v>
      </c>
      <c r="AF27" s="179" t="s">
        <v>34</v>
      </c>
      <c r="AG27" s="179" t="s">
        <v>34</v>
      </c>
      <c r="AH27" s="187" t="s">
        <v>73</v>
      </c>
      <c r="AI27" s="187" t="s">
        <v>404</v>
      </c>
      <c r="AJ27" s="179" t="s">
        <v>34</v>
      </c>
      <c r="AK27" s="186" t="s">
        <v>624</v>
      </c>
    </row>
    <row r="28" spans="1:37" ht="107.25" customHeight="1" x14ac:dyDescent="0.3">
      <c r="E28" s="3"/>
      <c r="H28" s="112"/>
      <c r="I28" s="112"/>
      <c r="J28" s="112"/>
      <c r="K28" s="112"/>
      <c r="L28" s="112"/>
      <c r="M28" s="112"/>
      <c r="N28" s="112"/>
      <c r="O28" s="112"/>
      <c r="P28" s="112"/>
      <c r="Q28" s="112"/>
      <c r="R28" s="112"/>
      <c r="S28" s="112"/>
      <c r="T28" s="112"/>
      <c r="AE28" s="112"/>
      <c r="AF28" s="112"/>
      <c r="AG28" s="112"/>
      <c r="AH28" s="112"/>
      <c r="AI28" s="135"/>
      <c r="AJ28" s="112"/>
      <c r="AK28" s="112"/>
    </row>
    <row r="29" spans="1:37" ht="107.25" customHeight="1" x14ac:dyDescent="0.3">
      <c r="E29" s="3"/>
      <c r="H29" s="3"/>
      <c r="AF29" s="3"/>
      <c r="AG29" s="3"/>
      <c r="AH29" s="3"/>
      <c r="AJ29" s="3"/>
    </row>
    <row r="30" spans="1:37" ht="107.25" customHeight="1" x14ac:dyDescent="0.3">
      <c r="E30" s="3"/>
      <c r="H30" s="3"/>
      <c r="AF30" s="3"/>
      <c r="AG30" s="3"/>
      <c r="AH30" s="3"/>
      <c r="AJ30" s="3"/>
    </row>
    <row r="31" spans="1:37" ht="107.25" customHeight="1" x14ac:dyDescent="0.3">
      <c r="E31" s="3"/>
      <c r="H31" s="3"/>
      <c r="AF31" s="3"/>
      <c r="AG31" s="3"/>
      <c r="AH31" s="3"/>
      <c r="AJ31" s="3"/>
    </row>
    <row r="32" spans="1:37" ht="72" customHeight="1" x14ac:dyDescent="0.3">
      <c r="E32" s="3"/>
      <c r="H32" s="3"/>
      <c r="AF32" s="3"/>
      <c r="AG32" s="3"/>
      <c r="AH32" s="3"/>
      <c r="AJ32" s="3"/>
    </row>
    <row r="33" spans="5:36" ht="72" customHeight="1" x14ac:dyDescent="0.3">
      <c r="E33" s="3"/>
      <c r="H33" s="3"/>
      <c r="AF33" s="3"/>
      <c r="AG33" s="3"/>
      <c r="AH33" s="3"/>
      <c r="AJ33" s="3"/>
    </row>
    <row r="34" spans="5:36" ht="72" customHeight="1" x14ac:dyDescent="0.3">
      <c r="E34" s="3"/>
      <c r="H34" s="3"/>
      <c r="AF34" s="3"/>
      <c r="AG34" s="3"/>
      <c r="AH34" s="3"/>
      <c r="AJ34" s="3"/>
    </row>
    <row r="35" spans="5:36" ht="72" customHeight="1" x14ac:dyDescent="0.3">
      <c r="E35" s="3"/>
      <c r="H35" s="3"/>
      <c r="AF35" s="3"/>
      <c r="AG35" s="3"/>
      <c r="AH35" s="3"/>
      <c r="AJ35" s="3"/>
    </row>
    <row r="36" spans="5:36" ht="72" customHeight="1" x14ac:dyDescent="0.3">
      <c r="E36" s="3"/>
      <c r="H36" s="3"/>
      <c r="AF36" s="3"/>
      <c r="AG36" s="3"/>
      <c r="AH36" s="3"/>
      <c r="AJ36" s="3"/>
    </row>
    <row r="52" spans="5:32" ht="72" customHeight="1" x14ac:dyDescent="0.3">
      <c r="E52" s="3"/>
      <c r="H52" s="3"/>
      <c r="AF52" s="3"/>
    </row>
    <row r="53" spans="5:32" ht="72" customHeight="1" x14ac:dyDescent="0.3">
      <c r="E53" s="3"/>
      <c r="H53" s="3"/>
      <c r="AF53" s="3"/>
    </row>
    <row r="54" spans="5:32" ht="72" customHeight="1" x14ac:dyDescent="0.3">
      <c r="E54" s="3"/>
      <c r="H54" s="3"/>
      <c r="AF54" s="3"/>
    </row>
    <row r="55" spans="5:32" ht="72" customHeight="1" x14ac:dyDescent="0.3">
      <c r="E55" s="3"/>
      <c r="H55" s="3"/>
      <c r="AF55" s="3"/>
    </row>
    <row r="56" spans="5:32" ht="72" customHeight="1" x14ac:dyDescent="0.3">
      <c r="E56" s="3"/>
      <c r="H56" s="3"/>
      <c r="AF56" s="3"/>
    </row>
    <row r="57" spans="5:32" ht="72" customHeight="1" x14ac:dyDescent="0.3">
      <c r="E57" s="3"/>
      <c r="H57" s="3"/>
      <c r="AF57" s="3"/>
    </row>
    <row r="58" spans="5:32" ht="72" customHeight="1" x14ac:dyDescent="0.3">
      <c r="E58" s="3"/>
      <c r="H58" s="3"/>
      <c r="AF58" s="3"/>
    </row>
    <row r="59" spans="5:32" ht="72" customHeight="1" x14ac:dyDescent="0.3">
      <c r="E59" s="3"/>
      <c r="H59" s="3"/>
      <c r="AF59" s="3"/>
    </row>
    <row r="60" spans="5:32" ht="72" customHeight="1" x14ac:dyDescent="0.3">
      <c r="E60" s="3"/>
      <c r="H60" s="3"/>
      <c r="AF60" s="3"/>
    </row>
    <row r="61" spans="5:32" ht="72" customHeight="1" x14ac:dyDescent="0.3">
      <c r="E61" s="3"/>
      <c r="H61" s="3"/>
      <c r="AF61" s="3"/>
    </row>
    <row r="62" spans="5:32" ht="72" customHeight="1" x14ac:dyDescent="0.3">
      <c r="E62" s="3"/>
      <c r="H62" s="3"/>
      <c r="AF62" s="3"/>
    </row>
    <row r="63" spans="5:32" ht="72" customHeight="1" x14ac:dyDescent="0.3">
      <c r="E63" s="3"/>
      <c r="H63" s="3"/>
      <c r="AF63" s="3"/>
    </row>
    <row r="64" spans="5:32" ht="72" customHeight="1" x14ac:dyDescent="0.3">
      <c r="E64" s="3"/>
      <c r="H64" s="3"/>
      <c r="AF64" s="3"/>
    </row>
    <row r="65" spans="5:36" ht="72" customHeight="1" x14ac:dyDescent="0.3">
      <c r="E65" s="3"/>
      <c r="H65" s="3"/>
      <c r="AF65" s="3"/>
    </row>
    <row r="66" spans="5:36" ht="72" customHeight="1" x14ac:dyDescent="0.3">
      <c r="E66" s="3"/>
      <c r="H66" s="3"/>
      <c r="AF66" s="3"/>
    </row>
    <row r="67" spans="5:36" ht="72" customHeight="1" x14ac:dyDescent="0.3">
      <c r="E67" s="3"/>
      <c r="H67" s="3"/>
      <c r="AF67" s="3"/>
      <c r="AG67" s="3"/>
      <c r="AH67" s="3"/>
      <c r="AJ67" s="3"/>
    </row>
    <row r="68" spans="5:36" ht="72" customHeight="1" x14ac:dyDescent="0.3">
      <c r="E68" s="3"/>
      <c r="H68" s="3"/>
      <c r="AF68" s="3"/>
      <c r="AG68" s="3"/>
      <c r="AH68" s="3"/>
      <c r="AJ68" s="3"/>
    </row>
    <row r="69" spans="5:36" ht="72" customHeight="1" x14ac:dyDescent="0.3">
      <c r="E69" s="3"/>
      <c r="H69" s="3"/>
      <c r="AF69" s="3"/>
      <c r="AG69" s="3"/>
      <c r="AH69" s="3"/>
      <c r="AJ69" s="3"/>
    </row>
    <row r="70" spans="5:36" ht="72" customHeight="1" x14ac:dyDescent="0.3">
      <c r="E70" s="3"/>
      <c r="H70" s="3"/>
      <c r="AF70" s="3"/>
      <c r="AG70" s="3"/>
      <c r="AH70" s="3"/>
      <c r="AJ70" s="3"/>
    </row>
    <row r="71" spans="5:36" ht="72" customHeight="1" x14ac:dyDescent="0.3">
      <c r="E71" s="3"/>
      <c r="H71" s="3"/>
      <c r="AF71" s="3"/>
      <c r="AG71" s="3"/>
      <c r="AH71" s="3"/>
      <c r="AJ71" s="3"/>
    </row>
    <row r="72" spans="5:36" ht="72" customHeight="1" x14ac:dyDescent="0.3">
      <c r="E72" s="3"/>
      <c r="H72" s="3"/>
      <c r="AF72" s="3"/>
      <c r="AG72" s="3"/>
      <c r="AH72" s="3"/>
      <c r="AJ72" s="3"/>
    </row>
    <row r="73" spans="5:36" ht="72" customHeight="1" x14ac:dyDescent="0.3">
      <c r="E73" s="3"/>
      <c r="H73" s="3"/>
      <c r="AF73" s="3"/>
      <c r="AG73" s="3"/>
      <c r="AH73" s="3"/>
      <c r="AJ73" s="3"/>
    </row>
    <row r="74" spans="5:36" ht="72" customHeight="1" x14ac:dyDescent="0.3">
      <c r="E74" s="3"/>
      <c r="H74" s="3"/>
      <c r="AF74" s="3"/>
      <c r="AG74" s="3"/>
      <c r="AH74" s="3"/>
      <c r="AJ74" s="3"/>
    </row>
    <row r="75" spans="5:36" ht="72" customHeight="1" x14ac:dyDescent="0.3">
      <c r="E75" s="3"/>
      <c r="H75" s="3"/>
      <c r="AF75" s="3"/>
      <c r="AG75" s="3"/>
      <c r="AH75" s="3"/>
      <c r="AJ75" s="3"/>
    </row>
    <row r="76" spans="5:36" ht="72" customHeight="1" x14ac:dyDescent="0.3">
      <c r="E76" s="3"/>
      <c r="H76" s="3"/>
      <c r="AF76" s="3"/>
      <c r="AG76" s="3"/>
      <c r="AH76" s="3"/>
      <c r="AJ76" s="3"/>
    </row>
    <row r="77" spans="5:36" ht="72" customHeight="1" x14ac:dyDescent="0.3">
      <c r="E77" s="3"/>
      <c r="H77" s="3"/>
      <c r="AF77" s="3"/>
      <c r="AG77" s="3"/>
      <c r="AH77" s="3"/>
      <c r="AJ77" s="3"/>
    </row>
    <row r="78" spans="5:36" ht="72" customHeight="1" x14ac:dyDescent="0.3">
      <c r="E78" s="3"/>
      <c r="H78" s="3"/>
      <c r="AF78" s="3"/>
      <c r="AG78" s="3"/>
      <c r="AH78" s="3"/>
      <c r="AJ78" s="3"/>
    </row>
    <row r="79" spans="5:36" ht="72" customHeight="1" x14ac:dyDescent="0.3">
      <c r="E79" s="3"/>
      <c r="H79" s="3"/>
      <c r="AF79" s="3"/>
      <c r="AG79" s="3"/>
      <c r="AH79" s="3"/>
      <c r="AJ79" s="3"/>
    </row>
    <row r="80" spans="5:36" ht="72" customHeight="1" x14ac:dyDescent="0.3">
      <c r="E80" s="3"/>
      <c r="H80" s="3"/>
      <c r="AF80" s="3"/>
      <c r="AG80" s="3"/>
      <c r="AH80" s="3"/>
      <c r="AJ80" s="3"/>
    </row>
    <row r="81" s="3" customFormat="1" ht="72" customHeight="1" x14ac:dyDescent="0.3"/>
    <row r="82" s="3" customFormat="1" ht="72" customHeight="1" x14ac:dyDescent="0.3"/>
    <row r="83" s="3" customFormat="1" ht="72" customHeight="1" x14ac:dyDescent="0.3"/>
    <row r="84" s="3" customFormat="1" ht="72" customHeight="1" x14ac:dyDescent="0.3"/>
    <row r="85" s="3" customFormat="1" ht="72" customHeight="1" x14ac:dyDescent="0.3"/>
    <row r="86" s="3" customFormat="1" ht="72" customHeight="1" x14ac:dyDescent="0.3"/>
    <row r="87" s="3" customFormat="1" ht="72" customHeight="1" x14ac:dyDescent="0.3"/>
    <row r="88" s="3" customFormat="1" ht="72" customHeight="1" x14ac:dyDescent="0.3"/>
    <row r="89" s="3" customFormat="1" ht="72" customHeight="1" x14ac:dyDescent="0.3"/>
    <row r="90" s="3" customFormat="1" ht="72" customHeight="1" x14ac:dyDescent="0.3"/>
    <row r="91" s="3" customFormat="1" ht="72" customHeight="1" x14ac:dyDescent="0.3"/>
    <row r="92" s="3" customFormat="1" ht="72" customHeight="1" x14ac:dyDescent="0.3"/>
    <row r="93" s="3" customFormat="1" ht="72" customHeight="1" x14ac:dyDescent="0.3"/>
    <row r="94" s="3" customFormat="1" ht="72" customHeight="1" x14ac:dyDescent="0.3"/>
    <row r="95" s="3" customFormat="1" ht="72" customHeight="1" x14ac:dyDescent="0.3"/>
    <row r="96" s="3" customFormat="1" ht="72" customHeight="1" x14ac:dyDescent="0.3"/>
  </sheetData>
  <mergeCells count="45">
    <mergeCell ref="AJ9:AJ10"/>
    <mergeCell ref="AK9:AK10"/>
    <mergeCell ref="B11:B27"/>
    <mergeCell ref="C11:C27"/>
    <mergeCell ref="D11:D27"/>
    <mergeCell ref="E11:E27"/>
    <mergeCell ref="F11:F27"/>
    <mergeCell ref="AA9:AA10"/>
    <mergeCell ref="H22:H26"/>
    <mergeCell ref="H13:H18"/>
    <mergeCell ref="H20:H21"/>
    <mergeCell ref="AG9:AG10"/>
    <mergeCell ref="AB9:AB10"/>
    <mergeCell ref="AC9:AC10"/>
    <mergeCell ref="V9:V10"/>
    <mergeCell ref="AD9:AD10"/>
    <mergeCell ref="K9:K10"/>
    <mergeCell ref="L9:O9"/>
    <mergeCell ref="P9:P10"/>
    <mergeCell ref="Q9:Q10"/>
    <mergeCell ref="AI9:AI10"/>
    <mergeCell ref="AE9:AE10"/>
    <mergeCell ref="AF9:AF10"/>
    <mergeCell ref="U9:U10"/>
    <mergeCell ref="AH9:AH10"/>
    <mergeCell ref="W9:W10"/>
    <mergeCell ref="X9:X10"/>
    <mergeCell ref="Y9:Y10"/>
    <mergeCell ref="Z9:Z10"/>
    <mergeCell ref="H11:H12"/>
    <mergeCell ref="B5:T5"/>
    <mergeCell ref="U5:AK5"/>
    <mergeCell ref="B7:T8"/>
    <mergeCell ref="U7:AC8"/>
    <mergeCell ref="AD7:AD8"/>
    <mergeCell ref="AE7:AK7"/>
    <mergeCell ref="AE8:AK8"/>
    <mergeCell ref="R9:T9"/>
    <mergeCell ref="B9:B10"/>
    <mergeCell ref="C9:C10"/>
    <mergeCell ref="D9:D10"/>
    <mergeCell ref="E9:E10"/>
    <mergeCell ref="F9:F10"/>
    <mergeCell ref="G9:G10"/>
    <mergeCell ref="H9:J9"/>
  </mergeCells>
  <conditionalFormatting sqref="AD24:AD25 AD27 AD22 AD11:AD12">
    <cfRule type="containsText" dxfId="3395" priority="152" stopIfTrue="1" operator="containsText" text="No aceptable o aceptable con control específico">
      <formula>NOT(ISERROR(SEARCH("No aceptable o aceptable con control específico",AD11)))</formula>
    </cfRule>
    <cfRule type="containsText" dxfId="3394" priority="153" stopIfTrue="1" operator="containsText" text="No aceptable">
      <formula>NOT(ISERROR(SEARCH("No aceptable",AD11)))</formula>
    </cfRule>
    <cfRule type="containsText" dxfId="3393" priority="154" stopIfTrue="1" operator="containsText" text="No Aceptable o aceptable con control específico">
      <formula>NOT(ISERROR(SEARCH("No Aceptable o aceptable con control específico",AD11)))</formula>
    </cfRule>
  </conditionalFormatting>
  <conditionalFormatting sqref="AD24:AD25 AD27 AD11:AD12 AD22">
    <cfRule type="cellIs" dxfId="3392" priority="155" stopIfTrue="1" operator="equal">
      <formula>"Aceptable"</formula>
    </cfRule>
    <cfRule type="cellIs" dxfId="3391" priority="156" stopIfTrue="1" operator="equal">
      <formula>"No aceptable"</formula>
    </cfRule>
  </conditionalFormatting>
  <conditionalFormatting sqref="AD23">
    <cfRule type="cellIs" dxfId="3390" priority="147" stopIfTrue="1" operator="equal">
      <formula>"Aceptable"</formula>
    </cfRule>
    <cfRule type="cellIs" dxfId="3389" priority="148" stopIfTrue="1" operator="equal">
      <formula>"No aceptable"</formula>
    </cfRule>
  </conditionalFormatting>
  <conditionalFormatting sqref="AD23">
    <cfRule type="containsText" dxfId="3388" priority="144" stopIfTrue="1" operator="containsText" text="No aceptable o aceptable con control específico">
      <formula>NOT(ISERROR(SEARCH("No aceptable o aceptable con control específico",AD23)))</formula>
    </cfRule>
    <cfRule type="containsText" dxfId="3387" priority="145" stopIfTrue="1" operator="containsText" text="No aceptable">
      <formula>NOT(ISERROR(SEARCH("No aceptable",AD23)))</formula>
    </cfRule>
    <cfRule type="containsText" dxfId="3386" priority="146" stopIfTrue="1" operator="containsText" text="No Aceptable o aceptable con control específico">
      <formula>NOT(ISERROR(SEARCH("No Aceptable o aceptable con control específico",AD23)))</formula>
    </cfRule>
  </conditionalFormatting>
  <conditionalFormatting sqref="AD26">
    <cfRule type="cellIs" dxfId="3385" priority="139" stopIfTrue="1" operator="equal">
      <formula>"Aceptable"</formula>
    </cfRule>
    <cfRule type="cellIs" dxfId="3384" priority="140" stopIfTrue="1" operator="equal">
      <formula>"No aceptable"</formula>
    </cfRule>
  </conditionalFormatting>
  <conditionalFormatting sqref="AD26">
    <cfRule type="containsText" dxfId="3383" priority="136" stopIfTrue="1" operator="containsText" text="No aceptable o aceptable con control específico">
      <formula>NOT(ISERROR(SEARCH("No aceptable o aceptable con control específico",AD26)))</formula>
    </cfRule>
    <cfRule type="containsText" dxfId="3382" priority="137" stopIfTrue="1" operator="containsText" text="No aceptable">
      <formula>NOT(ISERROR(SEARCH("No aceptable",AD26)))</formula>
    </cfRule>
    <cfRule type="containsText" dxfId="3381" priority="138" stopIfTrue="1" operator="containsText" text="No Aceptable o aceptable con control específico">
      <formula>NOT(ISERROR(SEARCH("No Aceptable o aceptable con control específico",AD26)))</formula>
    </cfRule>
  </conditionalFormatting>
  <conditionalFormatting sqref="AB13:AD13">
    <cfRule type="cellIs" dxfId="3380" priority="128" stopIfTrue="1" operator="equal">
      <formula>"I"</formula>
    </cfRule>
    <cfRule type="cellIs" dxfId="3379" priority="129" stopIfTrue="1" operator="equal">
      <formula>"II"</formula>
    </cfRule>
    <cfRule type="cellIs" dxfId="3378" priority="130" stopIfTrue="1" operator="between">
      <formula>"III"</formula>
      <formula>"IV"</formula>
    </cfRule>
  </conditionalFormatting>
  <conditionalFormatting sqref="AD13">
    <cfRule type="cellIs" dxfId="3377" priority="126" stopIfTrue="1" operator="equal">
      <formula>"Aceptable"</formula>
    </cfRule>
    <cfRule type="cellIs" dxfId="3376" priority="127" stopIfTrue="1" operator="equal">
      <formula>"No aceptable"</formula>
    </cfRule>
  </conditionalFormatting>
  <conditionalFormatting sqref="AD13">
    <cfRule type="containsText" dxfId="3375" priority="123" stopIfTrue="1" operator="containsText" text="No aceptable o aceptable con control específico">
      <formula>NOT(ISERROR(SEARCH("No aceptable o aceptable con control específico",AD13)))</formula>
    </cfRule>
    <cfRule type="containsText" dxfId="3374" priority="124" stopIfTrue="1" operator="containsText" text="No aceptable">
      <formula>NOT(ISERROR(SEARCH("No aceptable",AD13)))</formula>
    </cfRule>
    <cfRule type="containsText" dxfId="3373" priority="125" stopIfTrue="1" operator="containsText" text="No Aceptable o aceptable con control específico">
      <formula>NOT(ISERROR(SEARCH("No Aceptable o aceptable con control específico",AD13)))</formula>
    </cfRule>
  </conditionalFormatting>
  <conditionalFormatting sqref="AD13">
    <cfRule type="containsText" dxfId="3372" priority="121" stopIfTrue="1" operator="containsText" text="No aceptable">
      <formula>NOT(ISERROR(SEARCH("No aceptable",AD13)))</formula>
    </cfRule>
    <cfRule type="containsText" dxfId="3371" priority="122" stopIfTrue="1" operator="containsText" text="No Aceptable o aceptable con control específico">
      <formula>NOT(ISERROR(SEARCH("No Aceptable o aceptable con control específico",AD13)))</formula>
    </cfRule>
  </conditionalFormatting>
  <conditionalFormatting sqref="AB18:AD18">
    <cfRule type="cellIs" dxfId="3370" priority="118" stopIfTrue="1" operator="equal">
      <formula>"I"</formula>
    </cfRule>
    <cfRule type="cellIs" dxfId="3369" priority="119" stopIfTrue="1" operator="equal">
      <formula>"II"</formula>
    </cfRule>
    <cfRule type="cellIs" dxfId="3368" priority="120" stopIfTrue="1" operator="between">
      <formula>"III"</formula>
      <formula>"IV"</formula>
    </cfRule>
  </conditionalFormatting>
  <conditionalFormatting sqref="AD18">
    <cfRule type="cellIs" dxfId="3367" priority="116" stopIfTrue="1" operator="equal">
      <formula>"Aceptable"</formula>
    </cfRule>
    <cfRule type="cellIs" dxfId="3366" priority="117" stopIfTrue="1" operator="equal">
      <formula>"No aceptable"</formula>
    </cfRule>
  </conditionalFormatting>
  <conditionalFormatting sqref="AD18">
    <cfRule type="containsText" dxfId="3365" priority="113" stopIfTrue="1" operator="containsText" text="No aceptable o aceptable con control específico">
      <formula>NOT(ISERROR(SEARCH("No aceptable o aceptable con control específico",AD18)))</formula>
    </cfRule>
    <cfRule type="containsText" dxfId="3364" priority="114" stopIfTrue="1" operator="containsText" text="No aceptable">
      <formula>NOT(ISERROR(SEARCH("No aceptable",AD18)))</formula>
    </cfRule>
    <cfRule type="containsText" dxfId="3363" priority="115" stopIfTrue="1" operator="containsText" text="No Aceptable o aceptable con control específico">
      <formula>NOT(ISERROR(SEARCH("No Aceptable o aceptable con control específico",AD18)))</formula>
    </cfRule>
  </conditionalFormatting>
  <conditionalFormatting sqref="AB14:AE14">
    <cfRule type="cellIs" dxfId="3362" priority="110" stopIfTrue="1" operator="equal">
      <formula>"I"</formula>
    </cfRule>
    <cfRule type="cellIs" dxfId="3361" priority="111" stopIfTrue="1" operator="equal">
      <formula>"II"</formula>
    </cfRule>
    <cfRule type="cellIs" dxfId="3360" priority="112" stopIfTrue="1" operator="between">
      <formula>"III"</formula>
      <formula>"IV"</formula>
    </cfRule>
  </conditionalFormatting>
  <conditionalFormatting sqref="AD14:AE14">
    <cfRule type="cellIs" dxfId="3359" priority="108" stopIfTrue="1" operator="equal">
      <formula>"Aceptable"</formula>
    </cfRule>
    <cfRule type="cellIs" dxfId="3358" priority="109" stopIfTrue="1" operator="equal">
      <formula>"No aceptable"</formula>
    </cfRule>
  </conditionalFormatting>
  <conditionalFormatting sqref="AD14">
    <cfRule type="containsText" dxfId="3357" priority="105" stopIfTrue="1" operator="containsText" text="No aceptable o aceptable con control específico">
      <formula>NOT(ISERROR(SEARCH("No aceptable o aceptable con control específico",AD14)))</formula>
    </cfRule>
    <cfRule type="containsText" dxfId="3356" priority="106" stopIfTrue="1" operator="containsText" text="No aceptable">
      <formula>NOT(ISERROR(SEARCH("No aceptable",AD14)))</formula>
    </cfRule>
    <cfRule type="containsText" dxfId="3355" priority="107" stopIfTrue="1" operator="containsText" text="No Aceptable o aceptable con control específico">
      <formula>NOT(ISERROR(SEARCH("No Aceptable o aceptable con control específico",AD14)))</formula>
    </cfRule>
  </conditionalFormatting>
  <conditionalFormatting sqref="AD14">
    <cfRule type="containsText" dxfId="3354" priority="103" stopIfTrue="1" operator="containsText" text="No aceptable">
      <formula>NOT(ISERROR(SEARCH("No aceptable",AD14)))</formula>
    </cfRule>
    <cfRule type="containsText" dxfId="3353" priority="104" stopIfTrue="1" operator="containsText" text="No Aceptable o aceptable con control específico">
      <formula>NOT(ISERROR(SEARCH("No Aceptable o aceptable con control específico",AD14)))</formula>
    </cfRule>
  </conditionalFormatting>
  <conditionalFormatting sqref="AE11:AE12">
    <cfRule type="cellIs" dxfId="3352" priority="100" stopIfTrue="1" operator="equal">
      <formula>"I"</formula>
    </cfRule>
    <cfRule type="cellIs" dxfId="3351" priority="101" stopIfTrue="1" operator="equal">
      <formula>"II"</formula>
    </cfRule>
    <cfRule type="cellIs" dxfId="3350" priority="102" stopIfTrue="1" operator="between">
      <formula>"III"</formula>
      <formula>"IV"</formula>
    </cfRule>
  </conditionalFormatting>
  <conditionalFormatting sqref="AE11:AE12">
    <cfRule type="cellIs" dxfId="3349" priority="98" stopIfTrue="1" operator="equal">
      <formula>"Aceptable"</formula>
    </cfRule>
    <cfRule type="cellIs" dxfId="3348" priority="99" stopIfTrue="1" operator="equal">
      <formula>"No aceptable"</formula>
    </cfRule>
  </conditionalFormatting>
  <conditionalFormatting sqref="AE24 AE26">
    <cfRule type="cellIs" dxfId="3347" priority="95" stopIfTrue="1" operator="equal">
      <formula>"I"</formula>
    </cfRule>
    <cfRule type="cellIs" dxfId="3346" priority="96" stopIfTrue="1" operator="equal">
      <formula>"II"</formula>
    </cfRule>
    <cfRule type="cellIs" dxfId="3345" priority="97" stopIfTrue="1" operator="between">
      <formula>"III"</formula>
      <formula>"IV"</formula>
    </cfRule>
  </conditionalFormatting>
  <conditionalFormatting sqref="AE24 AE26">
    <cfRule type="cellIs" dxfId="3344" priority="93" stopIfTrue="1" operator="equal">
      <formula>"Aceptable"</formula>
    </cfRule>
    <cfRule type="cellIs" dxfId="3343" priority="94" stopIfTrue="1" operator="equal">
      <formula>"No aceptable"</formula>
    </cfRule>
  </conditionalFormatting>
  <conditionalFormatting sqref="AE23">
    <cfRule type="cellIs" dxfId="3342" priority="91" stopIfTrue="1" operator="equal">
      <formula>"Aceptable"</formula>
    </cfRule>
    <cfRule type="cellIs" dxfId="3341" priority="92" stopIfTrue="1" operator="equal">
      <formula>"No aceptable"</formula>
    </cfRule>
  </conditionalFormatting>
  <conditionalFormatting sqref="AE22">
    <cfRule type="cellIs" dxfId="3340" priority="88" stopIfTrue="1" operator="equal">
      <formula>"I"</formula>
    </cfRule>
    <cfRule type="cellIs" dxfId="3339" priority="89" stopIfTrue="1" operator="equal">
      <formula>"II"</formula>
    </cfRule>
    <cfRule type="cellIs" dxfId="3338" priority="90" stopIfTrue="1" operator="between">
      <formula>"III"</formula>
      <formula>"IV"</formula>
    </cfRule>
  </conditionalFormatting>
  <conditionalFormatting sqref="AE22">
    <cfRule type="cellIs" dxfId="3337" priority="86" stopIfTrue="1" operator="equal">
      <formula>"Aceptable"</formula>
    </cfRule>
    <cfRule type="cellIs" dxfId="3336" priority="87" stopIfTrue="1" operator="equal">
      <formula>"No aceptable"</formula>
    </cfRule>
  </conditionalFormatting>
  <conditionalFormatting sqref="AE20">
    <cfRule type="cellIs" dxfId="3335" priority="73" stopIfTrue="1" operator="equal">
      <formula>"I"</formula>
    </cfRule>
    <cfRule type="cellIs" dxfId="3334" priority="74" stopIfTrue="1" operator="equal">
      <formula>"II"</formula>
    </cfRule>
    <cfRule type="cellIs" dxfId="3333" priority="75" stopIfTrue="1" operator="between">
      <formula>"III"</formula>
      <formula>"IV"</formula>
    </cfRule>
  </conditionalFormatting>
  <conditionalFormatting sqref="AE20">
    <cfRule type="cellIs" dxfId="3332" priority="71" stopIfTrue="1" operator="equal">
      <formula>"Aceptable"</formula>
    </cfRule>
    <cfRule type="cellIs" dxfId="3331" priority="72" stopIfTrue="1" operator="equal">
      <formula>"No aceptable"</formula>
    </cfRule>
  </conditionalFormatting>
  <conditionalFormatting sqref="AE21">
    <cfRule type="cellIs" dxfId="3330" priority="68" stopIfTrue="1" operator="equal">
      <formula>"I"</formula>
    </cfRule>
    <cfRule type="cellIs" dxfId="3329" priority="69" stopIfTrue="1" operator="equal">
      <formula>"II"</formula>
    </cfRule>
    <cfRule type="cellIs" dxfId="3328" priority="70" stopIfTrue="1" operator="between">
      <formula>"III"</formula>
      <formula>"IV"</formula>
    </cfRule>
  </conditionalFormatting>
  <conditionalFormatting sqref="AE21">
    <cfRule type="cellIs" dxfId="3327" priority="66" stopIfTrue="1" operator="equal">
      <formula>"Aceptable"</formula>
    </cfRule>
    <cfRule type="cellIs" dxfId="3326" priority="67" stopIfTrue="1" operator="equal">
      <formula>"No aceptable"</formula>
    </cfRule>
  </conditionalFormatting>
  <conditionalFormatting sqref="AB19:AD19">
    <cfRule type="cellIs" dxfId="3325" priority="63" stopIfTrue="1" operator="equal">
      <formula>"I"</formula>
    </cfRule>
    <cfRule type="cellIs" dxfId="3324" priority="64" stopIfTrue="1" operator="equal">
      <formula>"II"</formula>
    </cfRule>
    <cfRule type="cellIs" dxfId="3323" priority="65" stopIfTrue="1" operator="between">
      <formula>"III"</formula>
      <formula>"IV"</formula>
    </cfRule>
  </conditionalFormatting>
  <conditionalFormatting sqref="AD19">
    <cfRule type="cellIs" dxfId="3322" priority="61" stopIfTrue="1" operator="equal">
      <formula>"Aceptable"</formula>
    </cfRule>
    <cfRule type="cellIs" dxfId="3321" priority="62" stopIfTrue="1" operator="equal">
      <formula>"No aceptable"</formula>
    </cfRule>
  </conditionalFormatting>
  <conditionalFormatting sqref="AD19">
    <cfRule type="containsText" dxfId="3320" priority="58" stopIfTrue="1" operator="containsText" text="No aceptable o aceptable con control específico">
      <formula>NOT(ISERROR(SEARCH("No aceptable o aceptable con control específico",AD19)))</formula>
    </cfRule>
    <cfRule type="containsText" dxfId="3319" priority="59" stopIfTrue="1" operator="containsText" text="No aceptable">
      <formula>NOT(ISERROR(SEARCH("No aceptable",AD19)))</formula>
    </cfRule>
    <cfRule type="containsText" dxfId="3318" priority="60" stopIfTrue="1" operator="containsText" text="No Aceptable o aceptable con control específico">
      <formula>NOT(ISERROR(SEARCH("No Aceptable o aceptable con control específico",AD19)))</formula>
    </cfRule>
  </conditionalFormatting>
  <conditionalFormatting sqref="AB20:AD21">
    <cfRule type="cellIs" dxfId="3317" priority="55" stopIfTrue="1" operator="equal">
      <formula>"I"</formula>
    </cfRule>
    <cfRule type="cellIs" dxfId="3316" priority="56" stopIfTrue="1" operator="equal">
      <formula>"II"</formula>
    </cfRule>
    <cfRule type="cellIs" dxfId="3315" priority="57" stopIfTrue="1" operator="between">
      <formula>"III"</formula>
      <formula>"IV"</formula>
    </cfRule>
  </conditionalFormatting>
  <conditionalFormatting sqref="AD20:AD21">
    <cfRule type="cellIs" dxfId="3314" priority="53" stopIfTrue="1" operator="equal">
      <formula>"Aceptable"</formula>
    </cfRule>
    <cfRule type="cellIs" dxfId="3313" priority="54" stopIfTrue="1" operator="equal">
      <formula>"No aceptable"</formula>
    </cfRule>
  </conditionalFormatting>
  <conditionalFormatting sqref="AD20:AD21">
    <cfRule type="containsText" dxfId="3312" priority="50" stopIfTrue="1" operator="containsText" text="No aceptable o aceptable con control específico">
      <formula>NOT(ISERROR(SEARCH("No aceptable o aceptable con control específico",AD20)))</formula>
    </cfRule>
    <cfRule type="containsText" dxfId="3311" priority="51" stopIfTrue="1" operator="containsText" text="No aceptable">
      <formula>NOT(ISERROR(SEARCH("No aceptable",AD20)))</formula>
    </cfRule>
    <cfRule type="containsText" dxfId="3310" priority="52" stopIfTrue="1" operator="containsText" text="No Aceptable o aceptable con control específico">
      <formula>NOT(ISERROR(SEARCH("No Aceptable o aceptable con control específico",AD20)))</formula>
    </cfRule>
  </conditionalFormatting>
  <conditionalFormatting sqref="AB22:AB27">
    <cfRule type="cellIs" dxfId="3309" priority="47" stopIfTrue="1" operator="equal">
      <formula>"I"</formula>
    </cfRule>
    <cfRule type="cellIs" dxfId="3308" priority="48" stopIfTrue="1" operator="equal">
      <formula>"II"</formula>
    </cfRule>
    <cfRule type="cellIs" dxfId="3307" priority="49" stopIfTrue="1" operator="between">
      <formula>"III"</formula>
      <formula>"IV"</formula>
    </cfRule>
  </conditionalFormatting>
  <conditionalFormatting sqref="AB11:AB12">
    <cfRule type="cellIs" dxfId="3306" priority="44" stopIfTrue="1" operator="equal">
      <formula>"I"</formula>
    </cfRule>
    <cfRule type="cellIs" dxfId="3305" priority="45" stopIfTrue="1" operator="equal">
      <formula>"II"</formula>
    </cfRule>
    <cfRule type="cellIs" dxfId="3304" priority="46" stopIfTrue="1" operator="between">
      <formula>"III"</formula>
      <formula>"IV"</formula>
    </cfRule>
  </conditionalFormatting>
  <conditionalFormatting sqref="AB17:AC17">
    <cfRule type="cellIs" dxfId="3303" priority="41" stopIfTrue="1" operator="equal">
      <formula>"I"</formula>
    </cfRule>
    <cfRule type="cellIs" dxfId="3302" priority="42" stopIfTrue="1" operator="equal">
      <formula>"II"</formula>
    </cfRule>
    <cfRule type="cellIs" dxfId="3301" priority="43" stopIfTrue="1" operator="between">
      <formula>"III"</formula>
      <formula>"IV"</formula>
    </cfRule>
  </conditionalFormatting>
  <conditionalFormatting sqref="AD17">
    <cfRule type="cellIs" dxfId="3300" priority="38" stopIfTrue="1" operator="equal">
      <formula>"I"</formula>
    </cfRule>
    <cfRule type="cellIs" dxfId="3299" priority="39" stopIfTrue="1" operator="equal">
      <formula>"II"</formula>
    </cfRule>
    <cfRule type="cellIs" dxfId="3298" priority="40" stopIfTrue="1" operator="between">
      <formula>"III"</formula>
      <formula>"IV"</formula>
    </cfRule>
  </conditionalFormatting>
  <conditionalFormatting sqref="AD17">
    <cfRule type="cellIs" dxfId="3297" priority="36" stopIfTrue="1" operator="equal">
      <formula>"Aceptable"</formula>
    </cfRule>
    <cfRule type="cellIs" dxfId="3296" priority="37" stopIfTrue="1" operator="equal">
      <formula>"No aceptable"</formula>
    </cfRule>
  </conditionalFormatting>
  <conditionalFormatting sqref="AD17">
    <cfRule type="containsText" dxfId="3295" priority="33" stopIfTrue="1" operator="containsText" text="No aceptable o aceptable con control específico">
      <formula>NOT(ISERROR(SEARCH("No aceptable o aceptable con control específico",AD17)))</formula>
    </cfRule>
    <cfRule type="containsText" dxfId="3294" priority="34" stopIfTrue="1" operator="containsText" text="No aceptable">
      <formula>NOT(ISERROR(SEARCH("No aceptable",AD17)))</formula>
    </cfRule>
    <cfRule type="containsText" dxfId="3293" priority="35" stopIfTrue="1" operator="containsText" text="No Aceptable o aceptable con control específico">
      <formula>NOT(ISERROR(SEARCH("No Aceptable o aceptable con control específico",AD17)))</formula>
    </cfRule>
  </conditionalFormatting>
  <conditionalFormatting sqref="AD17">
    <cfRule type="containsText" dxfId="3292" priority="31" stopIfTrue="1" operator="containsText" text="No aceptable">
      <formula>NOT(ISERROR(SEARCH("No aceptable",AD17)))</formula>
    </cfRule>
    <cfRule type="containsText" dxfId="3291" priority="32" stopIfTrue="1" operator="containsText" text="No Aceptable o aceptable con control específico">
      <formula>NOT(ISERROR(SEARCH("No Aceptable o aceptable con control específico",AD17)))</formula>
    </cfRule>
  </conditionalFormatting>
  <conditionalFormatting sqref="AE25">
    <cfRule type="cellIs" dxfId="3290" priority="18" stopIfTrue="1" operator="equal">
      <formula>"I"</formula>
    </cfRule>
    <cfRule type="cellIs" dxfId="3289" priority="19" stopIfTrue="1" operator="equal">
      <formula>"II"</formula>
    </cfRule>
    <cfRule type="cellIs" dxfId="3288" priority="20" stopIfTrue="1" operator="between">
      <formula>"III"</formula>
      <formula>"IV"</formula>
    </cfRule>
  </conditionalFormatting>
  <conditionalFormatting sqref="AE25">
    <cfRule type="cellIs" dxfId="3287" priority="16" stopIfTrue="1" operator="equal">
      <formula>"Aceptable"</formula>
    </cfRule>
    <cfRule type="cellIs" dxfId="3286" priority="17" stopIfTrue="1" operator="equal">
      <formula>"No aceptable"</formula>
    </cfRule>
  </conditionalFormatting>
  <conditionalFormatting sqref="AE19">
    <cfRule type="cellIs" dxfId="3285" priority="23" stopIfTrue="1" operator="equal">
      <formula>"I"</formula>
    </cfRule>
    <cfRule type="cellIs" dxfId="3284" priority="24" stopIfTrue="1" operator="equal">
      <formula>"II"</formula>
    </cfRule>
    <cfRule type="cellIs" dxfId="3283" priority="25" stopIfTrue="1" operator="between">
      <formula>"III"</formula>
      <formula>"IV"</formula>
    </cfRule>
  </conditionalFormatting>
  <conditionalFormatting sqref="AE19">
    <cfRule type="cellIs" dxfId="3282" priority="21" stopIfTrue="1" operator="equal">
      <formula>"Aceptable"</formula>
    </cfRule>
    <cfRule type="cellIs" dxfId="3281" priority="22" stopIfTrue="1" operator="equal">
      <formula>"No aceptable"</formula>
    </cfRule>
  </conditionalFormatting>
  <conditionalFormatting sqref="AE27">
    <cfRule type="cellIs" dxfId="3280" priority="13" stopIfTrue="1" operator="equal">
      <formula>"I"</formula>
    </cfRule>
    <cfRule type="cellIs" dxfId="3279" priority="14" stopIfTrue="1" operator="equal">
      <formula>"II"</formula>
    </cfRule>
    <cfRule type="cellIs" dxfId="3278" priority="15" stopIfTrue="1" operator="between">
      <formula>"III"</formula>
      <formula>"IV"</formula>
    </cfRule>
  </conditionalFormatting>
  <conditionalFormatting sqref="AE27">
    <cfRule type="cellIs" dxfId="3277" priority="11" stopIfTrue="1" operator="equal">
      <formula>"Aceptable"</formula>
    </cfRule>
    <cfRule type="cellIs" dxfId="3276" priority="12" stopIfTrue="1" operator="equal">
      <formula>"No aceptable"</formula>
    </cfRule>
  </conditionalFormatting>
  <conditionalFormatting sqref="AB15:AE16">
    <cfRule type="cellIs" dxfId="3275" priority="8" stopIfTrue="1" operator="equal">
      <formula>"I"</formula>
    </cfRule>
    <cfRule type="cellIs" dxfId="3274" priority="9" stopIfTrue="1" operator="equal">
      <formula>"II"</formula>
    </cfRule>
    <cfRule type="cellIs" dxfId="3273" priority="10" stopIfTrue="1" operator="between">
      <formula>"III"</formula>
      <formula>"IV"</formula>
    </cfRule>
  </conditionalFormatting>
  <conditionalFormatting sqref="AD15:AE16">
    <cfRule type="cellIs" dxfId="3272" priority="6" stopIfTrue="1" operator="equal">
      <formula>"Aceptable"</formula>
    </cfRule>
    <cfRule type="cellIs" dxfId="3271" priority="7" stopIfTrue="1" operator="equal">
      <formula>"No aceptable"</formula>
    </cfRule>
  </conditionalFormatting>
  <conditionalFormatting sqref="AD15:AD16">
    <cfRule type="containsText" dxfId="3270" priority="3" stopIfTrue="1" operator="containsText" text="No aceptable o aceptable con control específico">
      <formula>NOT(ISERROR(SEARCH("No aceptable o aceptable con control específico",AD15)))</formula>
    </cfRule>
    <cfRule type="containsText" dxfId="3269" priority="4" stopIfTrue="1" operator="containsText" text="No aceptable">
      <formula>NOT(ISERROR(SEARCH("No aceptable",AD15)))</formula>
    </cfRule>
    <cfRule type="containsText" dxfId="3268" priority="5" stopIfTrue="1" operator="containsText" text="No Aceptable o aceptable con control específico">
      <formula>NOT(ISERROR(SEARCH("No Aceptable o aceptable con control específico",AD15)))</formula>
    </cfRule>
  </conditionalFormatting>
  <conditionalFormatting sqref="AD15:AD16">
    <cfRule type="containsText" dxfId="3267" priority="1" stopIfTrue="1" operator="containsText" text="No aceptable">
      <formula>NOT(ISERROR(SEARCH("No aceptable",AD15)))</formula>
    </cfRule>
    <cfRule type="containsText" dxfId="3266" priority="2" stopIfTrue="1" operator="containsText" text="No Aceptable o aceptable con control específico">
      <formula>NOT(ISERROR(SEARCH("No Aceptable o aceptable con control específico",AD15)))</formula>
    </cfRule>
  </conditionalFormatting>
  <dataValidations xWindow="365" yWindow="472" count="4">
    <dataValidation allowBlank="1" sqref="AA11:AA27" xr:uid="{00000000-0002-0000-0800-000000000000}"/>
    <dataValidation type="list" allowBlank="1" showInputMessage="1" showErrorMessage="1" prompt="10 = Muy Alto_x000a_6 = Alto_x000a_2 = Medio_x000a_0 = Bajo" sqref="U11:U27" xr:uid="{00000000-0002-0000-0800-000001000000}">
      <formula1>"10, 6, 2, 0, "</formula1>
    </dataValidation>
    <dataValidation type="list" allowBlank="1" showInputMessage="1" prompt="4 = Continua_x000a_3 = Frecuente_x000a_2 = Ocasional_x000a_1 = Esporádica" sqref="V11:V27" xr:uid="{00000000-0002-0000-08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7" xr:uid="{00000000-0002-0000-0800-000003000000}">
      <formula1>"100,60,25,10"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Inicio</vt:lpstr>
      <vt:lpstr>MENU MATRICES </vt:lpstr>
      <vt:lpstr>DIRECTOR</vt:lpstr>
      <vt:lpstr>SUBDIRECTOR SAI</vt:lpstr>
      <vt:lpstr>SUBDIRECTOR SRI</vt:lpstr>
      <vt:lpstr>SUBDIRECTOR SAF</vt:lpstr>
      <vt:lpstr>JEFE OCI</vt:lpstr>
      <vt:lpstr>JEFE OS</vt:lpstr>
      <vt:lpstr>JEFE OAP</vt:lpstr>
      <vt:lpstr>JEFE OAJ</vt:lpstr>
      <vt:lpstr>ASESORES</vt:lpstr>
      <vt:lpstr>SEGUNDA INSTANCIA</vt:lpstr>
      <vt:lpstr>P. ESP. ADMINISTRACION SAI</vt:lpstr>
      <vt:lpstr>P.ESP.DEFENSA SAI</vt:lpstr>
      <vt:lpstr> ESP. EST.R PREDIOS SRI </vt:lpstr>
      <vt:lpstr>PROFESIONAL ESPECIALIZADO</vt:lpstr>
      <vt:lpstr>PROF. RECEPCION PREDIOS SRI</vt:lpstr>
      <vt:lpstr>PROFESIONAL UNIVERSITARIO</vt:lpstr>
      <vt:lpstr>TOPOGRAFIA</vt:lpstr>
      <vt:lpstr>TECNICO SISTEMAS </vt:lpstr>
      <vt:lpstr>TECNICO OPERATIVO </vt:lpstr>
      <vt:lpstr>SECRETARIO</vt:lpstr>
      <vt:lpstr>ATENCION CAD CRA 30 </vt:lpstr>
      <vt:lpstr>ARCHIVO SRI</vt:lpstr>
      <vt:lpstr> AUX SG </vt:lpstr>
      <vt:lpstr>AUX SG MANTENIM</vt:lpstr>
      <vt:lpstr>DEFENSORES SAI </vt:lpstr>
      <vt:lpstr>GESTION DOCUMENTAL</vt:lpstr>
      <vt:lpstr>BODEGA COLVATEL</vt:lpstr>
      <vt:lpstr>CONDUCTOR </vt:lpstr>
      <vt:lpstr>PROVEEDOR TRANSPORTE </vt:lpstr>
      <vt:lpstr>PROVEEDOR SEGURIDAD</vt:lpstr>
      <vt:lpstr>PROVEEDOR ASEO Y CAFETERIA </vt:lpstr>
      <vt:lpstr>PROVEEDOR MTM EQUIPOS DE COMPUT</vt:lpstr>
      <vt:lpstr>ESCUELA DEL ESPACIO PÚBLICO</vt:lpstr>
      <vt:lpstr>VISITANTE </vt:lpstr>
      <vt:lpstr>'VISITANTE '!Área_de_impresión</vt:lpstr>
      <vt:lpstr>DIRECTOR!Títulos_a_imprimir</vt:lpstr>
      <vt:lpstr>'VISITANTE '!Títulos_a_imprimir</vt:lpstr>
    </vt:vector>
  </TitlesOfParts>
  <Company>The houze!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Julieth Alexandra Bermudez Pulido</cp:lastModifiedBy>
  <cp:lastPrinted>2019-07-23T23:18:03Z</cp:lastPrinted>
  <dcterms:created xsi:type="dcterms:W3CDTF">2009-11-19T22:56:38Z</dcterms:created>
  <dcterms:modified xsi:type="dcterms:W3CDTF">2022-06-30T16:23:07Z</dcterms:modified>
</cp:coreProperties>
</file>