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VIG DIC 31 2018 - DADEP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<sst xmlns="http://schemas.openxmlformats.org/spreadsheetml/2006/main" count="199" uniqueCount="193">
  <si>
    <t>GASTOS</t>
  </si>
  <si>
    <t>GASTOS DE FUNCIONAMIENTO</t>
  </si>
  <si>
    <t>SERVICIOS PERSONALES</t>
  </si>
  <si>
    <t>3-1-1-01</t>
  </si>
  <si>
    <t>3-1-1-01-01</t>
  </si>
  <si>
    <t>3-1-1-01-04</t>
  </si>
  <si>
    <t>3-1-1-01-05</t>
  </si>
  <si>
    <t>3-1-1-01-06</t>
  </si>
  <si>
    <t>Auxilio de Transporte</t>
  </si>
  <si>
    <t>3-1-1-01-07</t>
  </si>
  <si>
    <t>3-1-1-01-08</t>
  </si>
  <si>
    <t>3-1-1-01-11</t>
  </si>
  <si>
    <t>Prima Semestral</t>
  </si>
  <si>
    <t>3-1-1-01-13</t>
  </si>
  <si>
    <t>Prima de Navidad</t>
  </si>
  <si>
    <t>3-1-1-01-14</t>
  </si>
  <si>
    <t>Prima de Vacaciones</t>
  </si>
  <si>
    <t>3-1-1-01-15</t>
  </si>
  <si>
    <t>3-1-1-01-16</t>
  </si>
  <si>
    <t>Prima de Antiguedad</t>
  </si>
  <si>
    <t>3-1-1-01-17</t>
  </si>
  <si>
    <t>Prima Secretarial</t>
  </si>
  <si>
    <t>3-1-1-01-21</t>
  </si>
  <si>
    <t>Vacaciones en Dinero</t>
  </si>
  <si>
    <t>3-1-1-01-26</t>
  </si>
  <si>
    <t>3-1-1-01-28</t>
  </si>
  <si>
    <t>3-1-1-02</t>
  </si>
  <si>
    <t>SERVICIOS PERSONALES INDIRECTOS</t>
  </si>
  <si>
    <t>3-1-1-02-03</t>
  </si>
  <si>
    <t>Honorarios</t>
  </si>
  <si>
    <t>3-1-1-02-03-01</t>
  </si>
  <si>
    <t>Honorarios Entidad</t>
  </si>
  <si>
    <t>3-1-1-02-04</t>
  </si>
  <si>
    <t>3-1-1-03</t>
  </si>
  <si>
    <t>3-1-1-03-01</t>
  </si>
  <si>
    <t>Aportes Patronales Sector Privado</t>
  </si>
  <si>
    <t>3-1-1-03-01-01</t>
  </si>
  <si>
    <t>3-1-1-03-01-02</t>
  </si>
  <si>
    <t>Pensiones Fondos Privados</t>
  </si>
  <si>
    <t>3-1-1-03-01-03</t>
  </si>
  <si>
    <t>Salud EPS Privadas</t>
  </si>
  <si>
    <t>3-1-1-03-01-04</t>
  </si>
  <si>
    <t>3-1-1-03-01-05</t>
  </si>
  <si>
    <t>3-1-1-03-02</t>
  </si>
  <si>
    <t>3-1-1-03-02-01</t>
  </si>
  <si>
    <t>3-1-1-03-02-02</t>
  </si>
  <si>
    <t>3-1-1-03-02-05</t>
  </si>
  <si>
    <t>ESAP</t>
  </si>
  <si>
    <t>3-1-1-03-02-06</t>
  </si>
  <si>
    <t>ICBF</t>
  </si>
  <si>
    <t>3-1-1-03-02-07</t>
  </si>
  <si>
    <t>SENA</t>
  </si>
  <si>
    <t>3-1-1-03-02-08</t>
  </si>
  <si>
    <t>3-1-1-03-02-09</t>
  </si>
  <si>
    <t>Comisiones</t>
  </si>
  <si>
    <t>GASTOS GENERALES</t>
  </si>
  <si>
    <t>3-1-2-01</t>
  </si>
  <si>
    <t>3-1-2-01-01</t>
  </si>
  <si>
    <t>3-1-2-01-02</t>
  </si>
  <si>
    <t>Gastos de Computador</t>
  </si>
  <si>
    <t>3-1-2-01-03</t>
  </si>
  <si>
    <t>3-1-2-01-04</t>
  </si>
  <si>
    <t>Materiales y Suministros</t>
  </si>
  <si>
    <t>3-1-2-01-05</t>
  </si>
  <si>
    <t>Compra de Equipo</t>
  </si>
  <si>
    <t>3-1-2-02</t>
  </si>
  <si>
    <t>3-1-2-02-01</t>
  </si>
  <si>
    <t>Arrendamientos</t>
  </si>
  <si>
    <t>3-1-2-02-02</t>
  </si>
  <si>
    <t>3-1-2-02-03</t>
  </si>
  <si>
    <t>3-1-2-02-04</t>
  </si>
  <si>
    <t>Impresos y  Publicaciones</t>
  </si>
  <si>
    <t>3-1-2-02-05</t>
  </si>
  <si>
    <t>Mantenimiento y Reparaciones</t>
  </si>
  <si>
    <t>3-1-2-02-05-01</t>
  </si>
  <si>
    <t>Mantenimiento Entidad</t>
  </si>
  <si>
    <t>3-1-2-02-06</t>
  </si>
  <si>
    <t>Seguros</t>
  </si>
  <si>
    <t>3-1-2-02-06-01</t>
  </si>
  <si>
    <t>Seguros Entidad</t>
  </si>
  <si>
    <t>3-1-2-02-08</t>
  </si>
  <si>
    <t>3-1-2-02-08-01</t>
  </si>
  <si>
    <t>3-1-2-02-08-02</t>
  </si>
  <si>
    <t>Acueducto y Alcantarillado</t>
  </si>
  <si>
    <t>3-1-2-02-08-03</t>
  </si>
  <si>
    <t>Aseo</t>
  </si>
  <si>
    <t>3-1-2-02-08-04</t>
  </si>
  <si>
    <t>3-1-2-02-09</t>
  </si>
  <si>
    <t>3-1-2-02-09-01</t>
  </si>
  <si>
    <t>3-1-2-02-10</t>
  </si>
  <si>
    <t>Bienestar e Incentivos</t>
  </si>
  <si>
    <t>3-1-2-02-11</t>
  </si>
  <si>
    <t>3-1-2-02-12</t>
  </si>
  <si>
    <t>Salud Ocupacional</t>
  </si>
  <si>
    <t>3-1-2-03</t>
  </si>
  <si>
    <t>Otros Gastos Generales</t>
  </si>
  <si>
    <t>3-1-2-03-02</t>
  </si>
  <si>
    <t>DIRECTA</t>
  </si>
  <si>
    <t>3-3-1-15</t>
  </si>
  <si>
    <t>3-3-1-15-02</t>
  </si>
  <si>
    <t>Pilar Democracia urbana</t>
  </si>
  <si>
    <t>3-3-1-15-02-17</t>
  </si>
  <si>
    <t>3-3-1-15-02-17-1064</t>
  </si>
  <si>
    <t>3-3-1-15-02-17-1064-138</t>
  </si>
  <si>
    <t>3-3-1-15-02-17-1065</t>
  </si>
  <si>
    <t>3-3-1-15-02-17-1065-138</t>
  </si>
  <si>
    <t>3-3-1-15-07</t>
  </si>
  <si>
    <t>3-3-1-15-07-42</t>
  </si>
  <si>
    <t>3-3-1-15-07-42-1066</t>
  </si>
  <si>
    <t>3-3-1-15-07-42-1066-185</t>
  </si>
  <si>
    <t>3-3-1-15-07-43</t>
  </si>
  <si>
    <t>3-3-1-15-07-43-7503</t>
  </si>
  <si>
    <t>3-3-1-15-07-43-7503-189</t>
  </si>
  <si>
    <t>Modernizaci administrativa</t>
  </si>
  <si>
    <t>3-3-1-15-07-44</t>
  </si>
  <si>
    <t>3-3-1-15-07-44-1122</t>
  </si>
  <si>
    <t>3-3-1-15-07-44-1122-192</t>
  </si>
  <si>
    <t>PASIVOS EXIGIBLES</t>
  </si>
  <si>
    <t>3-3-4-00</t>
  </si>
  <si>
    <t>3-1</t>
  </si>
  <si>
    <t>3-1-1</t>
  </si>
  <si>
    <t>Sueldos Personal de Nómina</t>
  </si>
  <si>
    <t>Gastos de Representación</t>
  </si>
  <si>
    <t>Horas Extras, Dominicales, Festivos, Recargo Nocturno y Trabajo Suplementario</t>
  </si>
  <si>
    <t>Subsidio de Alimentación</t>
  </si>
  <si>
    <t>Bonificación por Servicios Prestados</t>
  </si>
  <si>
    <t>Prima Técnica</t>
  </si>
  <si>
    <t>Bonificación Especial de Recreación</t>
  </si>
  <si>
    <t>Reconocimiento por Permanencia en el Servicio Público</t>
  </si>
  <si>
    <t>Remuneración Servicios Técnicos</t>
  </si>
  <si>
    <t>APORTES PATRONALES AL SECTOR PRIVADO Y PUBLICO</t>
  </si>
  <si>
    <t>Cesantías Fondos Privados</t>
  </si>
  <si>
    <t>Riesgos Profesionales Sector Privado</t>
  </si>
  <si>
    <t>Caja de Compensación</t>
  </si>
  <si>
    <t>Aportes Patronales Sector Público</t>
  </si>
  <si>
    <t>Cesantías Fondos Públicos</t>
  </si>
  <si>
    <t>Pensiones Fondos Públicos</t>
  </si>
  <si>
    <t>Institutos Técnicos</t>
  </si>
  <si>
    <t>3-1-2</t>
  </si>
  <si>
    <t>Adquisición de Bienes</t>
  </si>
  <si>
    <t>Dotación</t>
  </si>
  <si>
    <t xml:space="preserve">Combustibles, Lubricantes y Llantas </t>
  </si>
  <si>
    <t>Adquisición de Servicios</t>
  </si>
  <si>
    <t>Viáticos y Gastos de Viaje</t>
  </si>
  <si>
    <t>Gastos de Transporte y Comunicación</t>
  </si>
  <si>
    <t>Servicios Públicos</t>
  </si>
  <si>
    <t>Energía</t>
  </si>
  <si>
    <t>Teléfono</t>
  </si>
  <si>
    <t>Capacitación</t>
  </si>
  <si>
    <t>Capacitación Interna</t>
  </si>
  <si>
    <t>Promoción Institucional</t>
  </si>
  <si>
    <t>Impuestos, Tasas, Contribuciones, Derechos y Multas</t>
  </si>
  <si>
    <t>3-3</t>
  </si>
  <si>
    <t>INVERSION</t>
  </si>
  <si>
    <t>3-3-1</t>
  </si>
  <si>
    <t>BogotáMejor Para Todos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</si>
  <si>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</si>
  <si>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</si>
  <si>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</si>
  <si>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</si>
  <si>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</si>
  <si>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</si>
  <si>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</si>
  <si>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</si>
  <si>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Modernización institucional</t>
  </si>
  <si>
    <t>Mejoramiento de la infraestructura física del DADEP</t>
  </si>
  <si>
    <t>Gobierno y ciudadanía digital</t>
  </si>
  <si>
    <t>Fortalecimiento de la plataforma tecnológica de información y comunicación del DADEP</t>
  </si>
  <si>
    <t>Fortalecimiento institucional a través del uso de TIC</t>
  </si>
  <si>
    <t>3-3-4</t>
  </si>
  <si>
    <t>RUBRO PRESUPUESTAL</t>
  </si>
  <si>
    <t>APROPIACION</t>
  </si>
  <si>
    <t>TOTAL COMPROMISOS</t>
  </si>
  <si>
    <t>% EJEC. PRESUP</t>
  </si>
  <si>
    <t>AUTORIZACION DE GIRO</t>
  </si>
  <si>
    <t>% EJEC. AUT. GIRO</t>
  </si>
  <si>
    <t>CODIGO</t>
  </si>
  <si>
    <t>NOMBRE</t>
  </si>
  <si>
    <t>INICIAL</t>
  </si>
  <si>
    <t>MODIFICACIONES</t>
  </si>
  <si>
    <t>VIGENTE</t>
  </si>
  <si>
    <t>SUSPENSION</t>
  </si>
  <si>
    <t>DISPONIBLE</t>
  </si>
  <si>
    <t>MES</t>
  </si>
  <si>
    <t>ACUMULADO</t>
  </si>
  <si>
    <t>6= (3+5)</t>
  </si>
  <si>
    <t>8= (6+7)</t>
  </si>
  <si>
    <t>(11=10/8)</t>
  </si>
  <si>
    <t>(14= 13/8)</t>
  </si>
  <si>
    <t xml:space="preserve">EJECUCION DEL PRESUPUESTO DE GASTOS E INVERSIONES VIGENCIA 2018 </t>
  </si>
  <si>
    <t>DEPARTAMENTO ADMINISTRATIVO DE LA DEFENSORIA DEL ESPACIO PUBLICO - DADEP</t>
  </si>
  <si>
    <t>DICIEMBRE 31 DE 2018</t>
  </si>
  <si>
    <t xml:space="preserve"> SERVICIOS PERSONALES ASOCIADOS A LA NOMINA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</si>
</sst>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16" fontId="38" fillId="0" borderId="10" xfId="0" applyNumberFormat="1" applyFont="1" applyBorder="1" applyAlignment="1" quotePrefix="1">
      <alignment/>
    </xf>
    <xf numFmtId="14" fontId="38" fillId="0" borderId="10" xfId="0" applyNumberFormat="1" applyFont="1" applyBorder="1" applyAlignment="1" quotePrefix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 quotePrefix="1">
      <alignment/>
    </xf>
    <xf numFmtId="0" fontId="38" fillId="33" borderId="11" xfId="0" applyFont="1" applyFill="1" applyBorder="1" applyAlignment="1">
      <alignment horizontal="center" vertical="top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vertical="top"/>
    </xf>
    <xf numFmtId="0" fontId="38" fillId="33" borderId="13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0" fillId="0" borderId="0" xfId="0" applyBorder="1" applyAlignment="1">
      <alignment wrapText="1"/>
    </xf>
    <xf numFmtId="10" fontId="0" fillId="0" borderId="10" xfId="0" applyNumberFormat="1" applyBorder="1" applyAlignment="1">
      <alignment/>
    </xf>
    <xf numFmtId="10" fontId="38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33" borderId="11" xfId="0" applyFont="1" applyFill="1" applyBorder="1" applyAlignment="1">
      <alignment horizontal="center" vertical="top" wrapText="1"/>
    </xf>
    <xf numFmtId="0" fontId="38" fillId="33" borderId="13" xfId="0" applyFont="1" applyFill="1" applyBorder="1" applyAlignment="1">
      <alignment horizontal="center" vertical="top" wrapText="1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3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6"/>
  <sheetViews>
    <sheetView tabSelected="1" zoomScalePageLayoutView="0" workbookViewId="0" topLeftCell="A73">
      <selection activeCell="B16" sqref="B16"/>
    </sheetView>
  </sheetViews>
  <sheetFormatPr defaultColWidth="11.421875" defaultRowHeight="15"/>
  <cols>
    <col min="1" max="1" width="23.421875" style="0" customWidth="1"/>
    <col min="2" max="2" width="50.8515625" style="0" customWidth="1"/>
    <col min="3" max="3" width="17.140625" style="0" bestFit="1" customWidth="1"/>
    <col min="4" max="4" width="14.7109375" style="0" customWidth="1"/>
    <col min="5" max="5" width="16.8515625" style="0" customWidth="1"/>
    <col min="6" max="6" width="17.57421875" style="0" customWidth="1"/>
    <col min="7" max="7" width="14.00390625" style="0" customWidth="1"/>
    <col min="8" max="8" width="16.421875" style="0" bestFit="1" customWidth="1"/>
    <col min="9" max="9" width="15.28125" style="0" bestFit="1" customWidth="1"/>
    <col min="10" max="10" width="16.421875" style="0" bestFit="1" customWidth="1"/>
    <col min="12" max="12" width="15.28125" style="0" bestFit="1" customWidth="1"/>
    <col min="13" max="13" width="16.421875" style="0" bestFit="1" customWidth="1"/>
  </cols>
  <sheetData>
    <row r="2" spans="1:14" ht="18.75">
      <c r="A2" s="31" t="s">
        <v>189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.75">
      <c r="A3" s="31" t="s">
        <v>190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3" ht="18.75">
      <c r="A4" s="16"/>
      <c r="K4" s="17"/>
      <c r="M4" s="16" t="s">
        <v>191</v>
      </c>
    </row>
    <row r="5" spans="1:14" ht="15" customHeight="1">
      <c r="A5" s="32" t="s">
        <v>170</v>
      </c>
      <c r="B5" s="29"/>
      <c r="C5" s="32" t="s">
        <v>171</v>
      </c>
      <c r="D5" s="28"/>
      <c r="E5" s="28"/>
      <c r="F5" s="28"/>
      <c r="G5" s="28"/>
      <c r="H5" s="29"/>
      <c r="I5" s="32" t="s">
        <v>172</v>
      </c>
      <c r="J5" s="29"/>
      <c r="K5" s="26" t="s">
        <v>173</v>
      </c>
      <c r="L5" s="28" t="s">
        <v>174</v>
      </c>
      <c r="M5" s="29"/>
      <c r="N5" s="26" t="s">
        <v>175</v>
      </c>
    </row>
    <row r="6" spans="1:14" ht="15">
      <c r="A6" s="7" t="s">
        <v>176</v>
      </c>
      <c r="B6" s="7" t="s">
        <v>177</v>
      </c>
      <c r="C6" s="7" t="s">
        <v>178</v>
      </c>
      <c r="D6" s="29" t="s">
        <v>179</v>
      </c>
      <c r="E6" s="30"/>
      <c r="F6" s="8" t="s">
        <v>180</v>
      </c>
      <c r="G6" s="8" t="s">
        <v>181</v>
      </c>
      <c r="H6" s="8" t="s">
        <v>182</v>
      </c>
      <c r="I6" s="8" t="s">
        <v>183</v>
      </c>
      <c r="J6" s="9" t="s">
        <v>184</v>
      </c>
      <c r="K6" s="27"/>
      <c r="L6" s="8" t="s">
        <v>183</v>
      </c>
      <c r="M6" s="8" t="s">
        <v>184</v>
      </c>
      <c r="N6" s="27"/>
    </row>
    <row r="7" spans="1:14" ht="15">
      <c r="A7" s="10"/>
      <c r="B7" s="10"/>
      <c r="C7" s="10"/>
      <c r="D7" s="8" t="s">
        <v>183</v>
      </c>
      <c r="E7" s="8" t="s">
        <v>184</v>
      </c>
      <c r="F7" s="11"/>
      <c r="G7" s="11"/>
      <c r="H7" s="11"/>
      <c r="I7" s="11"/>
      <c r="J7" s="12"/>
      <c r="K7" s="11"/>
      <c r="L7" s="11"/>
      <c r="M7" s="11"/>
      <c r="N7" s="11"/>
    </row>
    <row r="8" spans="1:14" ht="15">
      <c r="A8" s="13">
        <v>1</v>
      </c>
      <c r="B8" s="13">
        <v>2</v>
      </c>
      <c r="C8" s="13">
        <v>3</v>
      </c>
      <c r="D8" s="14">
        <v>4</v>
      </c>
      <c r="E8" s="14">
        <v>5</v>
      </c>
      <c r="F8" s="14" t="s">
        <v>185</v>
      </c>
      <c r="G8" s="14">
        <v>7</v>
      </c>
      <c r="H8" s="14" t="s">
        <v>186</v>
      </c>
      <c r="I8" s="14">
        <v>9</v>
      </c>
      <c r="J8" s="15">
        <v>10</v>
      </c>
      <c r="K8" s="14" t="s">
        <v>187</v>
      </c>
      <c r="L8" s="14">
        <v>12</v>
      </c>
      <c r="M8" s="14">
        <v>13</v>
      </c>
      <c r="N8" s="14" t="s">
        <v>188</v>
      </c>
    </row>
    <row r="9" spans="1:14" ht="10.5" customHeight="1">
      <c r="A9" s="22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5">
      <c r="A10" s="1">
        <v>3</v>
      </c>
      <c r="B10" s="4" t="s">
        <v>0</v>
      </c>
      <c r="C10" s="20">
        <f>+C11+C76</f>
        <v>36618521000</v>
      </c>
      <c r="D10" s="20">
        <f aca="true" t="shared" si="0" ref="D10:M10">+D11+D76</f>
        <v>0</v>
      </c>
      <c r="E10" s="20">
        <f t="shared" si="0"/>
        <v>7000000000</v>
      </c>
      <c r="F10" s="20">
        <f t="shared" si="0"/>
        <v>43618521000</v>
      </c>
      <c r="G10" s="20">
        <f t="shared" si="0"/>
        <v>0</v>
      </c>
      <c r="H10" s="20">
        <f t="shared" si="0"/>
        <v>43618521000</v>
      </c>
      <c r="I10" s="20">
        <f t="shared" si="0"/>
        <v>6073808664</v>
      </c>
      <c r="J10" s="20">
        <f t="shared" si="0"/>
        <v>42270827135</v>
      </c>
      <c r="K10" s="19">
        <f>+J10/H10</f>
        <v>0.969102715220445</v>
      </c>
      <c r="L10" s="20">
        <f t="shared" si="0"/>
        <v>8299104202</v>
      </c>
      <c r="M10" s="20">
        <f t="shared" si="0"/>
        <v>36162854336</v>
      </c>
      <c r="N10" s="19">
        <f>+M10/H10</f>
        <v>0.8290710805164623</v>
      </c>
    </row>
    <row r="11" spans="1:14" ht="15">
      <c r="A11" s="2" t="s">
        <v>119</v>
      </c>
      <c r="B11" s="4" t="s">
        <v>1</v>
      </c>
      <c r="C11" s="20">
        <f>+C12+C48</f>
        <v>10358124000</v>
      </c>
      <c r="D11" s="20">
        <f aca="true" t="shared" si="1" ref="D11:M11">+D12+D48</f>
        <v>0</v>
      </c>
      <c r="E11" s="20">
        <f t="shared" si="1"/>
        <v>0</v>
      </c>
      <c r="F11" s="20">
        <f t="shared" si="1"/>
        <v>10358124000</v>
      </c>
      <c r="G11" s="20">
        <f t="shared" si="1"/>
        <v>0</v>
      </c>
      <c r="H11" s="20">
        <f t="shared" si="1"/>
        <v>10358124000</v>
      </c>
      <c r="I11" s="20">
        <f t="shared" si="1"/>
        <v>1923346491</v>
      </c>
      <c r="J11" s="20">
        <f t="shared" si="1"/>
        <v>9807367452</v>
      </c>
      <c r="K11" s="19">
        <f>+J11/H11</f>
        <v>0.9468285426975</v>
      </c>
      <c r="L11" s="20">
        <f t="shared" si="1"/>
        <v>2124257695</v>
      </c>
      <c r="M11" s="20">
        <f t="shared" si="1"/>
        <v>9464381911</v>
      </c>
      <c r="N11" s="19">
        <f>+M11/H11</f>
        <v>0.9137158341607032</v>
      </c>
    </row>
    <row r="12" spans="1:14" ht="15">
      <c r="A12" s="3" t="s">
        <v>120</v>
      </c>
      <c r="B12" s="1" t="s">
        <v>2</v>
      </c>
      <c r="C12" s="20">
        <f>+C13+C29+C33</f>
        <v>9201624000</v>
      </c>
      <c r="D12" s="20">
        <f aca="true" t="shared" si="2" ref="D12:M12">+D13+D29+D33</f>
        <v>0</v>
      </c>
      <c r="E12" s="20">
        <f t="shared" si="2"/>
        <v>0</v>
      </c>
      <c r="F12" s="20">
        <f t="shared" si="2"/>
        <v>9201624000</v>
      </c>
      <c r="G12" s="20">
        <f t="shared" si="2"/>
        <v>0</v>
      </c>
      <c r="H12" s="20">
        <f t="shared" si="2"/>
        <v>9201624000</v>
      </c>
      <c r="I12" s="20">
        <f t="shared" si="2"/>
        <v>1808470322</v>
      </c>
      <c r="J12" s="20">
        <f t="shared" si="2"/>
        <v>8726168069</v>
      </c>
      <c r="K12" s="19">
        <f>+J12/H12</f>
        <v>0.948329128532094</v>
      </c>
      <c r="L12" s="20">
        <f t="shared" si="2"/>
        <v>1808470321</v>
      </c>
      <c r="M12" s="20">
        <f t="shared" si="2"/>
        <v>8726168068</v>
      </c>
      <c r="N12" s="19">
        <f>+M12/H12</f>
        <v>0.9483291284234174</v>
      </c>
    </row>
    <row r="13" spans="1:14" ht="15">
      <c r="A13" s="4" t="s">
        <v>3</v>
      </c>
      <c r="B13" s="24" t="s">
        <v>192</v>
      </c>
      <c r="C13" s="20">
        <f>+C14+C15+C16+C17+C18+C19+C20+C21+C22+C23+C24+C25+C26+C27+C28</f>
        <v>6784828000</v>
      </c>
      <c r="D13" s="20">
        <f aca="true" t="shared" si="3" ref="D13:M13">+D14+D15+D16+D17+D18+D19+D20+D21+D22+D23+D24+D25+D26+D27+D28</f>
        <v>0</v>
      </c>
      <c r="E13" s="20">
        <f t="shared" si="3"/>
        <v>0</v>
      </c>
      <c r="F13" s="20">
        <f t="shared" si="3"/>
        <v>6784828000</v>
      </c>
      <c r="G13" s="20">
        <f t="shared" si="3"/>
        <v>0</v>
      </c>
      <c r="H13" s="20">
        <f t="shared" si="3"/>
        <v>6784828000</v>
      </c>
      <c r="I13" s="20">
        <f t="shared" si="3"/>
        <v>1010433139</v>
      </c>
      <c r="J13" s="20">
        <f t="shared" si="3"/>
        <v>6506061667</v>
      </c>
      <c r="K13" s="19">
        <f>+J13/H13</f>
        <v>0.9589132793049433</v>
      </c>
      <c r="L13" s="20">
        <f t="shared" si="3"/>
        <v>1010433138</v>
      </c>
      <c r="M13" s="20">
        <f t="shared" si="3"/>
        <v>6506061666</v>
      </c>
      <c r="N13" s="19">
        <f>+M13/H13</f>
        <v>0.9589132791575556</v>
      </c>
    </row>
    <row r="14" spans="1:14" ht="15">
      <c r="A14" s="5" t="s">
        <v>4</v>
      </c>
      <c r="B14" s="25" t="s">
        <v>121</v>
      </c>
      <c r="C14" s="21">
        <v>3411742000</v>
      </c>
      <c r="D14" s="21">
        <v>0</v>
      </c>
      <c r="E14" s="21">
        <v>-976704</v>
      </c>
      <c r="F14" s="21">
        <v>3410765296</v>
      </c>
      <c r="G14" s="21">
        <v>0</v>
      </c>
      <c r="H14" s="21">
        <v>3410765296</v>
      </c>
      <c r="I14" s="21">
        <v>308463546</v>
      </c>
      <c r="J14" s="21">
        <v>3377314032</v>
      </c>
      <c r="K14" s="18">
        <f>+J14/H14</f>
        <v>0.9901924462409565</v>
      </c>
      <c r="L14" s="21">
        <v>308463545</v>
      </c>
      <c r="M14" s="21">
        <v>3377314031</v>
      </c>
      <c r="N14" s="18">
        <f>+M14/H14</f>
        <v>0.9901924459477671</v>
      </c>
    </row>
    <row r="15" spans="1:14" ht="15">
      <c r="A15" s="5" t="s">
        <v>5</v>
      </c>
      <c r="B15" s="25" t="s">
        <v>122</v>
      </c>
      <c r="C15" s="21">
        <v>378844000</v>
      </c>
      <c r="D15" s="21">
        <v>30000000</v>
      </c>
      <c r="E15" s="21">
        <v>30000000</v>
      </c>
      <c r="F15" s="21">
        <v>408844000</v>
      </c>
      <c r="G15" s="21">
        <v>0</v>
      </c>
      <c r="H15" s="21">
        <v>408844000</v>
      </c>
      <c r="I15" s="21">
        <v>35050955</v>
      </c>
      <c r="J15" s="21">
        <v>408448291</v>
      </c>
      <c r="K15" s="18">
        <f aca="true" t="shared" si="4" ref="K15:K28">+J15/H15</f>
        <v>0.9990321271683087</v>
      </c>
      <c r="L15" s="21">
        <v>35050955</v>
      </c>
      <c r="M15" s="21">
        <v>408448291</v>
      </c>
      <c r="N15" s="18">
        <f aca="true" t="shared" si="5" ref="N15:N28">+M15/H15</f>
        <v>0.9990321271683087</v>
      </c>
    </row>
    <row r="16" spans="1:14" ht="15">
      <c r="A16" s="5" t="s">
        <v>6</v>
      </c>
      <c r="B16" s="25" t="s">
        <v>123</v>
      </c>
      <c r="C16" s="21">
        <v>82087000</v>
      </c>
      <c r="D16" s="21">
        <v>0</v>
      </c>
      <c r="E16" s="21">
        <v>0</v>
      </c>
      <c r="F16" s="21">
        <v>82087000</v>
      </c>
      <c r="G16" s="21">
        <v>0</v>
      </c>
      <c r="H16" s="21">
        <v>82087000</v>
      </c>
      <c r="I16" s="21">
        <v>1264427</v>
      </c>
      <c r="J16" s="21">
        <v>18319525</v>
      </c>
      <c r="K16" s="18">
        <f t="shared" si="4"/>
        <v>0.2231720613495438</v>
      </c>
      <c r="L16" s="21">
        <v>1264427</v>
      </c>
      <c r="M16" s="21">
        <v>18319525</v>
      </c>
      <c r="N16" s="18">
        <f t="shared" si="5"/>
        <v>0.2231720613495438</v>
      </c>
    </row>
    <row r="17" spans="1:14" ht="15">
      <c r="A17" s="5" t="s">
        <v>7</v>
      </c>
      <c r="B17" s="5" t="s">
        <v>8</v>
      </c>
      <c r="C17" s="21">
        <v>17901000</v>
      </c>
      <c r="D17" s="21">
        <v>0</v>
      </c>
      <c r="E17" s="21">
        <v>0</v>
      </c>
      <c r="F17" s="21">
        <v>17901000</v>
      </c>
      <c r="G17" s="21">
        <v>0</v>
      </c>
      <c r="H17" s="21">
        <v>17901000</v>
      </c>
      <c r="I17" s="21">
        <v>1446661</v>
      </c>
      <c r="J17" s="21">
        <v>15372675</v>
      </c>
      <c r="K17" s="18">
        <f t="shared" si="4"/>
        <v>0.8587606837606837</v>
      </c>
      <c r="L17" s="21">
        <v>1446661</v>
      </c>
      <c r="M17" s="21">
        <v>15372675</v>
      </c>
      <c r="N17" s="18">
        <f t="shared" si="5"/>
        <v>0.8587606837606837</v>
      </c>
    </row>
    <row r="18" spans="1:14" ht="15">
      <c r="A18" s="5" t="s">
        <v>9</v>
      </c>
      <c r="B18" s="5" t="s">
        <v>124</v>
      </c>
      <c r="C18" s="21">
        <v>12325000</v>
      </c>
      <c r="D18" s="21">
        <v>0</v>
      </c>
      <c r="E18" s="21">
        <v>0</v>
      </c>
      <c r="F18" s="21">
        <v>12325000</v>
      </c>
      <c r="G18" s="21">
        <v>0</v>
      </c>
      <c r="H18" s="21">
        <v>12325000</v>
      </c>
      <c r="I18" s="21">
        <v>986788</v>
      </c>
      <c r="J18" s="21">
        <v>10486338</v>
      </c>
      <c r="K18" s="18">
        <f t="shared" si="4"/>
        <v>0.8508184989858012</v>
      </c>
      <c r="L18" s="21">
        <v>986788</v>
      </c>
      <c r="M18" s="21">
        <v>10486338</v>
      </c>
      <c r="N18" s="18">
        <f t="shared" si="5"/>
        <v>0.8508184989858012</v>
      </c>
    </row>
    <row r="19" spans="1:14" ht="15">
      <c r="A19" s="5" t="s">
        <v>10</v>
      </c>
      <c r="B19" s="25" t="s">
        <v>125</v>
      </c>
      <c r="C19" s="21">
        <v>116990000</v>
      </c>
      <c r="D19" s="21">
        <v>0</v>
      </c>
      <c r="E19" s="21">
        <v>0</v>
      </c>
      <c r="F19" s="21">
        <v>116990000</v>
      </c>
      <c r="G19" s="21">
        <v>0</v>
      </c>
      <c r="H19" s="21">
        <v>116990000</v>
      </c>
      <c r="I19" s="21">
        <v>9599293</v>
      </c>
      <c r="J19" s="21">
        <v>109791869</v>
      </c>
      <c r="K19" s="18">
        <f t="shared" si="4"/>
        <v>0.9384722540388067</v>
      </c>
      <c r="L19" s="21">
        <v>9599293</v>
      </c>
      <c r="M19" s="21">
        <v>109791869</v>
      </c>
      <c r="N19" s="18">
        <f t="shared" si="5"/>
        <v>0.9384722540388067</v>
      </c>
    </row>
    <row r="20" spans="1:14" ht="15">
      <c r="A20" s="5" t="s">
        <v>11</v>
      </c>
      <c r="B20" s="5" t="s">
        <v>12</v>
      </c>
      <c r="C20" s="21">
        <v>567533000</v>
      </c>
      <c r="D20" s="21">
        <v>0</v>
      </c>
      <c r="E20" s="21">
        <v>-50910000</v>
      </c>
      <c r="F20" s="21">
        <v>516623000</v>
      </c>
      <c r="G20" s="21">
        <v>0</v>
      </c>
      <c r="H20" s="21">
        <v>516623000</v>
      </c>
      <c r="I20" s="21">
        <v>0</v>
      </c>
      <c r="J20" s="21">
        <v>516590686</v>
      </c>
      <c r="K20" s="18">
        <f t="shared" si="4"/>
        <v>0.9999374514878354</v>
      </c>
      <c r="L20" s="21">
        <v>0</v>
      </c>
      <c r="M20" s="21">
        <v>516590686</v>
      </c>
      <c r="N20" s="18">
        <f t="shared" si="5"/>
        <v>0.9999374514878354</v>
      </c>
    </row>
    <row r="21" spans="1:14" ht="15">
      <c r="A21" s="5" t="s">
        <v>13</v>
      </c>
      <c r="B21" s="5" t="s">
        <v>14</v>
      </c>
      <c r="C21" s="21">
        <v>509000000</v>
      </c>
      <c r="D21" s="21">
        <v>0</v>
      </c>
      <c r="E21" s="21">
        <v>0</v>
      </c>
      <c r="F21" s="21">
        <v>509000000</v>
      </c>
      <c r="G21" s="21">
        <v>0</v>
      </c>
      <c r="H21" s="21">
        <v>509000000</v>
      </c>
      <c r="I21" s="21">
        <v>474234987</v>
      </c>
      <c r="J21" s="21">
        <v>481065017</v>
      </c>
      <c r="K21" s="18">
        <f t="shared" si="4"/>
        <v>0.9451179115913556</v>
      </c>
      <c r="L21" s="21">
        <v>474234987</v>
      </c>
      <c r="M21" s="21">
        <v>481065017</v>
      </c>
      <c r="N21" s="18">
        <f t="shared" si="5"/>
        <v>0.9451179115913556</v>
      </c>
    </row>
    <row r="22" spans="1:14" ht="15">
      <c r="A22" s="5" t="s">
        <v>15</v>
      </c>
      <c r="B22" s="5" t="s">
        <v>16</v>
      </c>
      <c r="C22" s="21">
        <v>244311000</v>
      </c>
      <c r="D22" s="21">
        <v>0</v>
      </c>
      <c r="E22" s="21">
        <v>0</v>
      </c>
      <c r="F22" s="21">
        <v>244311000</v>
      </c>
      <c r="G22" s="21">
        <v>0</v>
      </c>
      <c r="H22" s="21">
        <v>244311000</v>
      </c>
      <c r="I22" s="21">
        <v>43603763</v>
      </c>
      <c r="J22" s="21">
        <v>235079359</v>
      </c>
      <c r="K22" s="18">
        <f t="shared" si="4"/>
        <v>0.962213567952323</v>
      </c>
      <c r="L22" s="21">
        <v>43603763</v>
      </c>
      <c r="M22" s="21">
        <v>235079359</v>
      </c>
      <c r="N22" s="18">
        <f t="shared" si="5"/>
        <v>0.962213567952323</v>
      </c>
    </row>
    <row r="23" spans="1:14" ht="15">
      <c r="A23" s="5" t="s">
        <v>17</v>
      </c>
      <c r="B23" s="5" t="s">
        <v>126</v>
      </c>
      <c r="C23" s="21">
        <v>1252758000</v>
      </c>
      <c r="D23" s="21">
        <v>-30000000</v>
      </c>
      <c r="E23" s="21">
        <v>-34600000</v>
      </c>
      <c r="F23" s="21">
        <v>1218158000</v>
      </c>
      <c r="G23" s="21">
        <v>0</v>
      </c>
      <c r="H23" s="21">
        <v>1218158000</v>
      </c>
      <c r="I23" s="21">
        <v>93688957</v>
      </c>
      <c r="J23" s="21">
        <v>1103435079</v>
      </c>
      <c r="K23" s="18">
        <f t="shared" si="4"/>
        <v>0.9058226264573233</v>
      </c>
      <c r="L23" s="21">
        <v>93688957</v>
      </c>
      <c r="M23" s="21">
        <v>1103435079</v>
      </c>
      <c r="N23" s="18">
        <f t="shared" si="5"/>
        <v>0.9058226264573233</v>
      </c>
    </row>
    <row r="24" spans="1:14" ht="15">
      <c r="A24" s="5" t="s">
        <v>18</v>
      </c>
      <c r="B24" s="5" t="s">
        <v>19</v>
      </c>
      <c r="C24" s="21">
        <v>103194000</v>
      </c>
      <c r="D24" s="21">
        <v>0</v>
      </c>
      <c r="E24" s="21">
        <v>0</v>
      </c>
      <c r="F24" s="21">
        <v>103194000</v>
      </c>
      <c r="G24" s="21">
        <v>0</v>
      </c>
      <c r="H24" s="21">
        <v>103194000</v>
      </c>
      <c r="I24" s="21">
        <v>7116771</v>
      </c>
      <c r="J24" s="21">
        <v>88582827</v>
      </c>
      <c r="K24" s="18">
        <f t="shared" si="4"/>
        <v>0.8584106343392057</v>
      </c>
      <c r="L24" s="21">
        <v>7116771</v>
      </c>
      <c r="M24" s="21">
        <v>88582827</v>
      </c>
      <c r="N24" s="18">
        <f t="shared" si="5"/>
        <v>0.8584106343392057</v>
      </c>
    </row>
    <row r="25" spans="1:14" ht="15">
      <c r="A25" s="5" t="s">
        <v>20</v>
      </c>
      <c r="B25" s="5" t="s">
        <v>21</v>
      </c>
      <c r="C25" s="21">
        <v>2378000</v>
      </c>
      <c r="D25" s="21">
        <v>0</v>
      </c>
      <c r="E25" s="21">
        <v>0</v>
      </c>
      <c r="F25" s="21">
        <v>2378000</v>
      </c>
      <c r="G25" s="21">
        <v>0</v>
      </c>
      <c r="H25" s="21">
        <v>2378000</v>
      </c>
      <c r="I25" s="21">
        <v>197922</v>
      </c>
      <c r="J25" s="21">
        <v>2156318</v>
      </c>
      <c r="K25" s="18">
        <f t="shared" si="4"/>
        <v>0.9067779646761985</v>
      </c>
      <c r="L25" s="21">
        <v>197922</v>
      </c>
      <c r="M25" s="21">
        <v>2156318</v>
      </c>
      <c r="N25" s="18">
        <f t="shared" si="5"/>
        <v>0.9067779646761985</v>
      </c>
    </row>
    <row r="26" spans="1:14" ht="15">
      <c r="A26" s="5" t="s">
        <v>22</v>
      </c>
      <c r="B26" s="5" t="s">
        <v>23</v>
      </c>
      <c r="C26" s="21">
        <v>0</v>
      </c>
      <c r="D26" s="21">
        <v>0</v>
      </c>
      <c r="E26" s="21">
        <v>34860000</v>
      </c>
      <c r="F26" s="21">
        <v>34860000</v>
      </c>
      <c r="G26" s="21">
        <v>0</v>
      </c>
      <c r="H26" s="21">
        <v>34860000</v>
      </c>
      <c r="I26" s="21">
        <v>18153833</v>
      </c>
      <c r="J26" s="21">
        <v>32876124</v>
      </c>
      <c r="K26" s="18">
        <f t="shared" si="4"/>
        <v>0.9430901893287436</v>
      </c>
      <c r="L26" s="21">
        <v>18153833</v>
      </c>
      <c r="M26" s="21">
        <v>32876124</v>
      </c>
      <c r="N26" s="18">
        <f t="shared" si="5"/>
        <v>0.9430901893287436</v>
      </c>
    </row>
    <row r="27" spans="1:14" ht="15">
      <c r="A27" s="5" t="s">
        <v>24</v>
      </c>
      <c r="B27" s="5" t="s">
        <v>127</v>
      </c>
      <c r="C27" s="21">
        <v>18957000</v>
      </c>
      <c r="D27" s="21">
        <v>0</v>
      </c>
      <c r="E27" s="21">
        <v>0</v>
      </c>
      <c r="F27" s="21">
        <v>18957000</v>
      </c>
      <c r="G27" s="21">
        <v>0</v>
      </c>
      <c r="H27" s="21">
        <v>18957000</v>
      </c>
      <c r="I27" s="21">
        <v>3778305</v>
      </c>
      <c r="J27" s="21">
        <v>18829536</v>
      </c>
      <c r="K27" s="18">
        <f t="shared" si="4"/>
        <v>0.993276151289761</v>
      </c>
      <c r="L27" s="21">
        <v>3778305</v>
      </c>
      <c r="M27" s="21">
        <v>18829536</v>
      </c>
      <c r="N27" s="18">
        <f t="shared" si="5"/>
        <v>0.993276151289761</v>
      </c>
    </row>
    <row r="28" spans="1:14" ht="15">
      <c r="A28" s="5" t="s">
        <v>25</v>
      </c>
      <c r="B28" s="5" t="s">
        <v>128</v>
      </c>
      <c r="C28" s="21">
        <v>66808000</v>
      </c>
      <c r="D28" s="21">
        <v>0</v>
      </c>
      <c r="E28" s="21">
        <v>21626704</v>
      </c>
      <c r="F28" s="21">
        <v>88434704</v>
      </c>
      <c r="G28" s="21">
        <v>0</v>
      </c>
      <c r="H28" s="21">
        <v>88434704</v>
      </c>
      <c r="I28" s="21">
        <v>12846931</v>
      </c>
      <c r="J28" s="21">
        <v>87713991</v>
      </c>
      <c r="K28" s="18">
        <f t="shared" si="4"/>
        <v>0.9918503373969567</v>
      </c>
      <c r="L28" s="21">
        <v>12846931</v>
      </c>
      <c r="M28" s="21">
        <v>87713991</v>
      </c>
      <c r="N28" s="18">
        <f t="shared" si="5"/>
        <v>0.9918503373969567</v>
      </c>
    </row>
    <row r="29" spans="1:14" ht="15">
      <c r="A29" s="4" t="s">
        <v>26</v>
      </c>
      <c r="B29" s="4" t="s">
        <v>27</v>
      </c>
      <c r="C29" s="20">
        <f>+C30+C32</f>
        <v>92760000</v>
      </c>
      <c r="D29" s="20">
        <f aca="true" t="shared" si="6" ref="D29:M29">+D30+D32</f>
        <v>0</v>
      </c>
      <c r="E29" s="20">
        <f t="shared" si="6"/>
        <v>0</v>
      </c>
      <c r="F29" s="20">
        <f t="shared" si="6"/>
        <v>92760000</v>
      </c>
      <c r="G29" s="20">
        <f t="shared" si="6"/>
        <v>0</v>
      </c>
      <c r="H29" s="20">
        <f t="shared" si="6"/>
        <v>92760000</v>
      </c>
      <c r="I29" s="20">
        <f t="shared" si="6"/>
        <v>0</v>
      </c>
      <c r="J29" s="20">
        <f t="shared" si="6"/>
        <v>92760000</v>
      </c>
      <c r="K29" s="19">
        <f aca="true" t="shared" si="7" ref="K29:K34">+J29/H29</f>
        <v>1</v>
      </c>
      <c r="L29" s="20">
        <f t="shared" si="6"/>
        <v>0</v>
      </c>
      <c r="M29" s="20">
        <f t="shared" si="6"/>
        <v>92760000</v>
      </c>
      <c r="N29" s="19">
        <f aca="true" t="shared" si="8" ref="N29:N34">+M29/H29</f>
        <v>1</v>
      </c>
    </row>
    <row r="30" spans="1:14" ht="15">
      <c r="A30" s="5" t="s">
        <v>28</v>
      </c>
      <c r="B30" s="5" t="s">
        <v>29</v>
      </c>
      <c r="C30" s="21">
        <v>57860000</v>
      </c>
      <c r="D30" s="21">
        <v>0</v>
      </c>
      <c r="E30" s="21">
        <v>0</v>
      </c>
      <c r="F30" s="21">
        <v>57860000</v>
      </c>
      <c r="G30" s="21">
        <v>0</v>
      </c>
      <c r="H30" s="21">
        <v>57860000</v>
      </c>
      <c r="I30" s="21">
        <v>0</v>
      </c>
      <c r="J30" s="21">
        <v>57860000</v>
      </c>
      <c r="K30" s="18">
        <f t="shared" si="7"/>
        <v>1</v>
      </c>
      <c r="L30" s="21">
        <v>0</v>
      </c>
      <c r="M30" s="21">
        <v>57860000</v>
      </c>
      <c r="N30" s="18">
        <f t="shared" si="8"/>
        <v>1</v>
      </c>
    </row>
    <row r="31" spans="1:14" ht="15">
      <c r="A31" s="5" t="s">
        <v>30</v>
      </c>
      <c r="B31" s="5" t="s">
        <v>31</v>
      </c>
      <c r="C31" s="21">
        <v>57860000</v>
      </c>
      <c r="D31" s="21">
        <v>0</v>
      </c>
      <c r="E31" s="21">
        <v>0</v>
      </c>
      <c r="F31" s="21">
        <v>57860000</v>
      </c>
      <c r="G31" s="21">
        <v>0</v>
      </c>
      <c r="H31" s="21">
        <v>57860000</v>
      </c>
      <c r="I31" s="21">
        <v>0</v>
      </c>
      <c r="J31" s="21">
        <v>57860000</v>
      </c>
      <c r="K31" s="18">
        <f t="shared" si="7"/>
        <v>1</v>
      </c>
      <c r="L31" s="21">
        <v>0</v>
      </c>
      <c r="M31" s="21">
        <v>57860000</v>
      </c>
      <c r="N31" s="18">
        <f t="shared" si="8"/>
        <v>1</v>
      </c>
    </row>
    <row r="32" spans="1:14" ht="15">
      <c r="A32" s="5" t="s">
        <v>32</v>
      </c>
      <c r="B32" s="5" t="s">
        <v>129</v>
      </c>
      <c r="C32" s="21">
        <v>34900000</v>
      </c>
      <c r="D32" s="21">
        <v>0</v>
      </c>
      <c r="E32" s="21">
        <v>0</v>
      </c>
      <c r="F32" s="21">
        <v>34900000</v>
      </c>
      <c r="G32" s="21">
        <v>0</v>
      </c>
      <c r="H32" s="21">
        <v>34900000</v>
      </c>
      <c r="I32" s="21">
        <v>0</v>
      </c>
      <c r="J32" s="21">
        <v>34900000</v>
      </c>
      <c r="K32" s="18">
        <f t="shared" si="7"/>
        <v>1</v>
      </c>
      <c r="L32" s="21">
        <v>0</v>
      </c>
      <c r="M32" s="21">
        <v>34900000</v>
      </c>
      <c r="N32" s="18">
        <f t="shared" si="8"/>
        <v>1</v>
      </c>
    </row>
    <row r="33" spans="1:14" ht="15">
      <c r="A33" s="4" t="s">
        <v>33</v>
      </c>
      <c r="B33" s="4" t="s">
        <v>130</v>
      </c>
      <c r="C33" s="20">
        <f>+C34+C40</f>
        <v>2324036000</v>
      </c>
      <c r="D33" s="20">
        <f aca="true" t="shared" si="9" ref="D33:M33">+D34+D40</f>
        <v>0</v>
      </c>
      <c r="E33" s="20">
        <f t="shared" si="9"/>
        <v>0</v>
      </c>
      <c r="F33" s="20">
        <f t="shared" si="9"/>
        <v>2324036000</v>
      </c>
      <c r="G33" s="20">
        <f t="shared" si="9"/>
        <v>0</v>
      </c>
      <c r="H33" s="20">
        <f t="shared" si="9"/>
        <v>2324036000</v>
      </c>
      <c r="I33" s="20">
        <f t="shared" si="9"/>
        <v>798037183</v>
      </c>
      <c r="J33" s="20">
        <f t="shared" si="9"/>
        <v>2127346402</v>
      </c>
      <c r="K33" s="19">
        <f t="shared" si="7"/>
        <v>0.9153672326934694</v>
      </c>
      <c r="L33" s="20">
        <f t="shared" si="9"/>
        <v>798037183</v>
      </c>
      <c r="M33" s="20">
        <f t="shared" si="9"/>
        <v>2127346402</v>
      </c>
      <c r="N33" s="19">
        <f t="shared" si="8"/>
        <v>0.9153672326934694</v>
      </c>
    </row>
    <row r="34" spans="1:14" ht="15">
      <c r="A34" s="5" t="s">
        <v>34</v>
      </c>
      <c r="B34" s="5" t="s">
        <v>35</v>
      </c>
      <c r="C34" s="21">
        <f>+C35+C36+C37+C38+C39</f>
        <v>1342591000</v>
      </c>
      <c r="D34" s="21">
        <f aca="true" t="shared" si="10" ref="D34:M34">+D35+D36+D37+D38+D39</f>
        <v>0</v>
      </c>
      <c r="E34" s="21">
        <f t="shared" si="10"/>
        <v>0</v>
      </c>
      <c r="F34" s="21">
        <f t="shared" si="10"/>
        <v>1342591000</v>
      </c>
      <c r="G34" s="21">
        <f t="shared" si="10"/>
        <v>0</v>
      </c>
      <c r="H34" s="21">
        <f t="shared" si="10"/>
        <v>1342591000</v>
      </c>
      <c r="I34" s="21">
        <f t="shared" si="10"/>
        <v>499961447</v>
      </c>
      <c r="J34" s="21">
        <f t="shared" si="10"/>
        <v>1262719651</v>
      </c>
      <c r="K34" s="18">
        <f t="shared" si="7"/>
        <v>0.9405095453492538</v>
      </c>
      <c r="L34" s="21">
        <f t="shared" si="10"/>
        <v>499961447</v>
      </c>
      <c r="M34" s="21">
        <f t="shared" si="10"/>
        <v>1262719651</v>
      </c>
      <c r="N34" s="18">
        <f t="shared" si="8"/>
        <v>0.9405095453492538</v>
      </c>
    </row>
    <row r="35" spans="1:14" ht="15">
      <c r="A35" s="5" t="s">
        <v>36</v>
      </c>
      <c r="B35" s="5" t="s">
        <v>131</v>
      </c>
      <c r="C35" s="21">
        <v>356013000</v>
      </c>
      <c r="D35" s="21">
        <v>0</v>
      </c>
      <c r="E35" s="21">
        <v>0</v>
      </c>
      <c r="F35" s="21">
        <v>356013000</v>
      </c>
      <c r="G35" s="21">
        <v>0</v>
      </c>
      <c r="H35" s="21">
        <v>356013000</v>
      </c>
      <c r="I35" s="21">
        <v>345699447</v>
      </c>
      <c r="J35" s="21">
        <v>355789850</v>
      </c>
      <c r="K35" s="18">
        <f aca="true" t="shared" si="11" ref="K35:K47">+J35/H35</f>
        <v>0.9993731970461753</v>
      </c>
      <c r="L35" s="21">
        <v>345699447</v>
      </c>
      <c r="M35" s="21">
        <v>355789850</v>
      </c>
      <c r="N35" s="18">
        <f aca="true" t="shared" si="12" ref="N35:N47">+M35/H35</f>
        <v>0.9993731970461753</v>
      </c>
    </row>
    <row r="36" spans="1:14" ht="15">
      <c r="A36" s="5" t="s">
        <v>37</v>
      </c>
      <c r="B36" s="5" t="s">
        <v>38</v>
      </c>
      <c r="C36" s="21">
        <v>235696000</v>
      </c>
      <c r="D36" s="21">
        <v>0</v>
      </c>
      <c r="E36" s="21">
        <v>0</v>
      </c>
      <c r="F36" s="21">
        <v>235696000</v>
      </c>
      <c r="G36" s="21">
        <v>0</v>
      </c>
      <c r="H36" s="21">
        <v>235696000</v>
      </c>
      <c r="I36" s="21">
        <v>38319400</v>
      </c>
      <c r="J36" s="21">
        <v>225516400</v>
      </c>
      <c r="K36" s="18">
        <f t="shared" si="11"/>
        <v>0.9568104677211323</v>
      </c>
      <c r="L36" s="21">
        <v>38319400</v>
      </c>
      <c r="M36" s="21">
        <v>225516400</v>
      </c>
      <c r="N36" s="18">
        <f t="shared" si="12"/>
        <v>0.9568104677211323</v>
      </c>
    </row>
    <row r="37" spans="1:14" ht="15">
      <c r="A37" s="5" t="s">
        <v>39</v>
      </c>
      <c r="B37" s="5" t="s">
        <v>40</v>
      </c>
      <c r="C37" s="21">
        <v>454575000</v>
      </c>
      <c r="D37" s="21">
        <v>0</v>
      </c>
      <c r="E37" s="21">
        <v>0</v>
      </c>
      <c r="F37" s="21">
        <v>454575000</v>
      </c>
      <c r="G37" s="21">
        <v>0</v>
      </c>
      <c r="H37" s="21">
        <v>454575000</v>
      </c>
      <c r="I37" s="21">
        <v>72724100</v>
      </c>
      <c r="J37" s="21">
        <v>428806701</v>
      </c>
      <c r="K37" s="18">
        <f t="shared" si="11"/>
        <v>0.9433134268272563</v>
      </c>
      <c r="L37" s="21">
        <v>72724100</v>
      </c>
      <c r="M37" s="21">
        <v>428806701</v>
      </c>
      <c r="N37" s="18">
        <f t="shared" si="12"/>
        <v>0.9433134268272563</v>
      </c>
    </row>
    <row r="38" spans="1:14" ht="15">
      <c r="A38" s="5" t="s">
        <v>41</v>
      </c>
      <c r="B38" s="5" t="s">
        <v>132</v>
      </c>
      <c r="C38" s="21">
        <v>49427000</v>
      </c>
      <c r="D38" s="21">
        <v>0</v>
      </c>
      <c r="E38" s="21">
        <v>0</v>
      </c>
      <c r="F38" s="21">
        <v>49427000</v>
      </c>
      <c r="G38" s="21">
        <v>0</v>
      </c>
      <c r="H38" s="21">
        <v>49427000</v>
      </c>
      <c r="I38" s="21">
        <v>8278800</v>
      </c>
      <c r="J38" s="21">
        <v>48956500</v>
      </c>
      <c r="K38" s="18">
        <f t="shared" si="11"/>
        <v>0.990480911242843</v>
      </c>
      <c r="L38" s="21">
        <v>8278800</v>
      </c>
      <c r="M38" s="21">
        <v>48956500</v>
      </c>
      <c r="N38" s="18">
        <f t="shared" si="12"/>
        <v>0.990480911242843</v>
      </c>
    </row>
    <row r="39" spans="1:14" ht="15">
      <c r="A39" s="5" t="s">
        <v>42</v>
      </c>
      <c r="B39" s="5" t="s">
        <v>133</v>
      </c>
      <c r="C39" s="21">
        <v>246880000</v>
      </c>
      <c r="D39" s="21">
        <v>0</v>
      </c>
      <c r="E39" s="21">
        <v>0</v>
      </c>
      <c r="F39" s="21">
        <v>246880000</v>
      </c>
      <c r="G39" s="21">
        <v>0</v>
      </c>
      <c r="H39" s="21">
        <v>246880000</v>
      </c>
      <c r="I39" s="21">
        <v>34939700</v>
      </c>
      <c r="J39" s="21">
        <v>203650200</v>
      </c>
      <c r="K39" s="18">
        <f t="shared" si="11"/>
        <v>0.824895495787427</v>
      </c>
      <c r="L39" s="21">
        <v>34939700</v>
      </c>
      <c r="M39" s="21">
        <v>203650200</v>
      </c>
      <c r="N39" s="18">
        <f t="shared" si="12"/>
        <v>0.824895495787427</v>
      </c>
    </row>
    <row r="40" spans="1:14" ht="15">
      <c r="A40" s="5" t="s">
        <v>43</v>
      </c>
      <c r="B40" s="5" t="s">
        <v>134</v>
      </c>
      <c r="C40" s="21">
        <f>+C41+C42+C43+C44+C45+C46+C47</f>
        <v>981445000</v>
      </c>
      <c r="D40" s="21">
        <f aca="true" t="shared" si="13" ref="D40:M40">+D41+D42+D43+D44+D45+D46+D47</f>
        <v>0</v>
      </c>
      <c r="E40" s="21">
        <f t="shared" si="13"/>
        <v>0</v>
      </c>
      <c r="F40" s="21">
        <f t="shared" si="13"/>
        <v>981445000</v>
      </c>
      <c r="G40" s="21">
        <f t="shared" si="13"/>
        <v>0</v>
      </c>
      <c r="H40" s="21">
        <f t="shared" si="13"/>
        <v>981445000</v>
      </c>
      <c r="I40" s="21">
        <f t="shared" si="13"/>
        <v>298075736</v>
      </c>
      <c r="J40" s="21">
        <f t="shared" si="13"/>
        <v>864626751</v>
      </c>
      <c r="K40" s="18">
        <f t="shared" si="11"/>
        <v>0.880973208890972</v>
      </c>
      <c r="L40" s="21">
        <f t="shared" si="13"/>
        <v>298075736</v>
      </c>
      <c r="M40" s="21">
        <f t="shared" si="13"/>
        <v>864626751</v>
      </c>
      <c r="N40" s="18">
        <f t="shared" si="12"/>
        <v>0.880973208890972</v>
      </c>
    </row>
    <row r="41" spans="1:14" ht="15">
      <c r="A41" s="5" t="s">
        <v>44</v>
      </c>
      <c r="B41" s="5" t="s">
        <v>135</v>
      </c>
      <c r="C41" s="21">
        <v>268883000</v>
      </c>
      <c r="D41" s="21">
        <v>0</v>
      </c>
      <c r="E41" s="21">
        <v>0</v>
      </c>
      <c r="F41" s="21">
        <v>268883000</v>
      </c>
      <c r="G41" s="21">
        <v>0</v>
      </c>
      <c r="H41" s="21">
        <v>268883000</v>
      </c>
      <c r="I41" s="21">
        <v>190057936</v>
      </c>
      <c r="J41" s="21">
        <v>230227351</v>
      </c>
      <c r="K41" s="18">
        <f t="shared" si="11"/>
        <v>0.8562361733542099</v>
      </c>
      <c r="L41" s="21">
        <v>190057936</v>
      </c>
      <c r="M41" s="21">
        <v>230227351</v>
      </c>
      <c r="N41" s="18">
        <f t="shared" si="12"/>
        <v>0.8562361733542099</v>
      </c>
    </row>
    <row r="42" spans="1:14" ht="15">
      <c r="A42" s="5" t="s">
        <v>45</v>
      </c>
      <c r="B42" s="5" t="s">
        <v>136</v>
      </c>
      <c r="C42" s="21">
        <v>406062000</v>
      </c>
      <c r="D42" s="21">
        <v>0</v>
      </c>
      <c r="E42" s="21">
        <v>0</v>
      </c>
      <c r="F42" s="21">
        <v>406062000</v>
      </c>
      <c r="G42" s="21">
        <v>0</v>
      </c>
      <c r="H42" s="21">
        <v>406062000</v>
      </c>
      <c r="I42" s="21">
        <v>64319000</v>
      </c>
      <c r="J42" s="21">
        <v>379690400</v>
      </c>
      <c r="K42" s="18">
        <f t="shared" si="11"/>
        <v>0.9350552378700789</v>
      </c>
      <c r="L42" s="21">
        <v>64319000</v>
      </c>
      <c r="M42" s="21">
        <v>379690400</v>
      </c>
      <c r="N42" s="18">
        <f t="shared" si="12"/>
        <v>0.9350552378700789</v>
      </c>
    </row>
    <row r="43" spans="1:14" ht="15">
      <c r="A43" s="5" t="s">
        <v>46</v>
      </c>
      <c r="B43" s="5" t="s">
        <v>47</v>
      </c>
      <c r="C43" s="21">
        <v>30858000</v>
      </c>
      <c r="D43" s="21">
        <v>0</v>
      </c>
      <c r="E43" s="21">
        <v>0</v>
      </c>
      <c r="F43" s="21">
        <v>30858000</v>
      </c>
      <c r="G43" s="21">
        <v>0</v>
      </c>
      <c r="H43" s="21">
        <v>30858000</v>
      </c>
      <c r="I43" s="21">
        <v>4375000</v>
      </c>
      <c r="J43" s="21">
        <v>25501100</v>
      </c>
      <c r="K43" s="18">
        <f t="shared" si="11"/>
        <v>0.8264015814375527</v>
      </c>
      <c r="L43" s="21">
        <v>4375000</v>
      </c>
      <c r="M43" s="21">
        <v>25501100</v>
      </c>
      <c r="N43" s="18">
        <f t="shared" si="12"/>
        <v>0.8264015814375527</v>
      </c>
    </row>
    <row r="44" spans="1:14" ht="15">
      <c r="A44" s="5" t="s">
        <v>48</v>
      </c>
      <c r="B44" s="5" t="s">
        <v>49</v>
      </c>
      <c r="C44" s="21">
        <v>185155000</v>
      </c>
      <c r="D44" s="21">
        <v>0</v>
      </c>
      <c r="E44" s="21">
        <v>0</v>
      </c>
      <c r="F44" s="21">
        <v>185155000</v>
      </c>
      <c r="G44" s="21">
        <v>0</v>
      </c>
      <c r="H44" s="21">
        <v>185155000</v>
      </c>
      <c r="I44" s="21">
        <v>26207200</v>
      </c>
      <c r="J44" s="21">
        <v>152753700</v>
      </c>
      <c r="K44" s="18">
        <f t="shared" si="11"/>
        <v>0.8250044557262833</v>
      </c>
      <c r="L44" s="21">
        <v>26207200</v>
      </c>
      <c r="M44" s="21">
        <v>152753700</v>
      </c>
      <c r="N44" s="18">
        <f t="shared" si="12"/>
        <v>0.8250044557262833</v>
      </c>
    </row>
    <row r="45" spans="1:14" ht="15">
      <c r="A45" s="5" t="s">
        <v>50</v>
      </c>
      <c r="B45" s="5" t="s">
        <v>51</v>
      </c>
      <c r="C45" s="21">
        <v>30858000</v>
      </c>
      <c r="D45" s="21">
        <v>0</v>
      </c>
      <c r="E45" s="21">
        <v>0</v>
      </c>
      <c r="F45" s="21">
        <v>30858000</v>
      </c>
      <c r="G45" s="21">
        <v>0</v>
      </c>
      <c r="H45" s="21">
        <v>30858000</v>
      </c>
      <c r="I45" s="21">
        <v>4375000</v>
      </c>
      <c r="J45" s="21">
        <v>25501100</v>
      </c>
      <c r="K45" s="18">
        <f t="shared" si="11"/>
        <v>0.8264015814375527</v>
      </c>
      <c r="L45" s="21">
        <v>4375000</v>
      </c>
      <c r="M45" s="21">
        <v>25501100</v>
      </c>
      <c r="N45" s="18">
        <f t="shared" si="12"/>
        <v>0.8264015814375527</v>
      </c>
    </row>
    <row r="46" spans="1:14" ht="15">
      <c r="A46" s="5" t="s">
        <v>52</v>
      </c>
      <c r="B46" s="5" t="s">
        <v>137</v>
      </c>
      <c r="C46" s="21">
        <v>59439000</v>
      </c>
      <c r="D46" s="21">
        <v>0</v>
      </c>
      <c r="E46" s="21">
        <v>0</v>
      </c>
      <c r="F46" s="21">
        <v>59439000</v>
      </c>
      <c r="G46" s="21">
        <v>0</v>
      </c>
      <c r="H46" s="21">
        <v>59439000</v>
      </c>
      <c r="I46" s="21">
        <v>8741600</v>
      </c>
      <c r="J46" s="21">
        <v>50953100</v>
      </c>
      <c r="K46" s="18">
        <f t="shared" si="11"/>
        <v>0.8572334662427026</v>
      </c>
      <c r="L46" s="21">
        <v>8741600</v>
      </c>
      <c r="M46" s="21">
        <v>50953100</v>
      </c>
      <c r="N46" s="18">
        <f t="shared" si="12"/>
        <v>0.8572334662427026</v>
      </c>
    </row>
    <row r="47" spans="1:14" ht="15">
      <c r="A47" s="5" t="s">
        <v>53</v>
      </c>
      <c r="B47" s="5" t="s">
        <v>54</v>
      </c>
      <c r="C47" s="21">
        <v>190000</v>
      </c>
      <c r="D47" s="21">
        <v>0</v>
      </c>
      <c r="E47" s="21">
        <v>0</v>
      </c>
      <c r="F47" s="21">
        <v>190000</v>
      </c>
      <c r="G47" s="21">
        <v>0</v>
      </c>
      <c r="H47" s="21">
        <v>190000</v>
      </c>
      <c r="I47" s="21">
        <v>0</v>
      </c>
      <c r="J47" s="21">
        <v>0</v>
      </c>
      <c r="K47" s="18">
        <f t="shared" si="11"/>
        <v>0</v>
      </c>
      <c r="L47" s="21">
        <v>0</v>
      </c>
      <c r="M47" s="21">
        <v>0</v>
      </c>
      <c r="N47" s="18">
        <f t="shared" si="12"/>
        <v>0</v>
      </c>
    </row>
    <row r="48" spans="1:14" ht="15">
      <c r="A48" s="3" t="s">
        <v>138</v>
      </c>
      <c r="B48" s="4" t="s">
        <v>55</v>
      </c>
      <c r="C48" s="20">
        <f>+C49+C55+C74</f>
        <v>1156500000</v>
      </c>
      <c r="D48" s="20">
        <f aca="true" t="shared" si="14" ref="D48:M48">+D49+D55+D74</f>
        <v>0</v>
      </c>
      <c r="E48" s="20">
        <f t="shared" si="14"/>
        <v>0</v>
      </c>
      <c r="F48" s="20">
        <f t="shared" si="14"/>
        <v>1156500000</v>
      </c>
      <c r="G48" s="20">
        <f t="shared" si="14"/>
        <v>0</v>
      </c>
      <c r="H48" s="20">
        <f t="shared" si="14"/>
        <v>1156500000</v>
      </c>
      <c r="I48" s="20">
        <f t="shared" si="14"/>
        <v>114876169</v>
      </c>
      <c r="J48" s="20">
        <f t="shared" si="14"/>
        <v>1081199383</v>
      </c>
      <c r="K48" s="19">
        <f>+J48/H48</f>
        <v>0.9348892200605274</v>
      </c>
      <c r="L48" s="20">
        <f t="shared" si="14"/>
        <v>315787374</v>
      </c>
      <c r="M48" s="20">
        <f t="shared" si="14"/>
        <v>738213843</v>
      </c>
      <c r="N48" s="19">
        <f>+M48/H48</f>
        <v>0.6383172010376135</v>
      </c>
    </row>
    <row r="49" spans="1:14" ht="15">
      <c r="A49" s="5" t="s">
        <v>56</v>
      </c>
      <c r="B49" s="5" t="s">
        <v>139</v>
      </c>
      <c r="C49" s="21">
        <f>+C50+C51+C52+C53+C54</f>
        <v>240400000</v>
      </c>
      <c r="D49" s="21">
        <f aca="true" t="shared" si="15" ref="D49:M49">+D50+D51+D52+D53+D54</f>
        <v>0</v>
      </c>
      <c r="E49" s="21">
        <f t="shared" si="15"/>
        <v>-11998653</v>
      </c>
      <c r="F49" s="21">
        <f t="shared" si="15"/>
        <v>228401347</v>
      </c>
      <c r="G49" s="21">
        <f t="shared" si="15"/>
        <v>0</v>
      </c>
      <c r="H49" s="21">
        <f t="shared" si="15"/>
        <v>228401347</v>
      </c>
      <c r="I49" s="21">
        <f t="shared" si="15"/>
        <v>74142282</v>
      </c>
      <c r="J49" s="21">
        <f t="shared" si="15"/>
        <v>221277526</v>
      </c>
      <c r="K49" s="18">
        <f>+J49/H49</f>
        <v>0.9688100744869951</v>
      </c>
      <c r="L49" s="21">
        <f t="shared" si="15"/>
        <v>32496872</v>
      </c>
      <c r="M49" s="21">
        <f t="shared" si="15"/>
        <v>103474690</v>
      </c>
      <c r="N49" s="18">
        <f>+M49/H49</f>
        <v>0.4530388780938319</v>
      </c>
    </row>
    <row r="50" spans="1:14" ht="15">
      <c r="A50" s="5" t="s">
        <v>57</v>
      </c>
      <c r="B50" s="5" t="s">
        <v>140</v>
      </c>
      <c r="C50" s="21">
        <v>33000000</v>
      </c>
      <c r="D50" s="21">
        <v>0</v>
      </c>
      <c r="E50" s="21">
        <v>-4940000</v>
      </c>
      <c r="F50" s="21">
        <v>28060000</v>
      </c>
      <c r="G50" s="21">
        <v>0</v>
      </c>
      <c r="H50" s="21">
        <v>28060000</v>
      </c>
      <c r="I50" s="21">
        <v>0</v>
      </c>
      <c r="J50" s="21">
        <v>28060000</v>
      </c>
      <c r="K50" s="18">
        <f aca="true" t="shared" si="16" ref="K50:K75">+J50/H50</f>
        <v>1</v>
      </c>
      <c r="L50" s="21">
        <v>10980000</v>
      </c>
      <c r="M50" s="21">
        <v>28060000</v>
      </c>
      <c r="N50" s="18">
        <f aca="true" t="shared" si="17" ref="N50:N75">+M50/H50</f>
        <v>1</v>
      </c>
    </row>
    <row r="51" spans="1:14" ht="15">
      <c r="A51" s="5" t="s">
        <v>58</v>
      </c>
      <c r="B51" s="5" t="s">
        <v>59</v>
      </c>
      <c r="C51" s="21">
        <v>142400000</v>
      </c>
      <c r="D51" s="21">
        <v>0</v>
      </c>
      <c r="E51" s="21">
        <v>-17224014</v>
      </c>
      <c r="F51" s="21">
        <v>125175986</v>
      </c>
      <c r="G51" s="21">
        <v>0</v>
      </c>
      <c r="H51" s="21">
        <v>125175986</v>
      </c>
      <c r="I51" s="21">
        <v>69957590</v>
      </c>
      <c r="J51" s="21">
        <v>124993063</v>
      </c>
      <c r="K51" s="18">
        <f t="shared" si="16"/>
        <v>0.9985386733842064</v>
      </c>
      <c r="L51" s="21">
        <v>8563593</v>
      </c>
      <c r="M51" s="21">
        <v>28065689</v>
      </c>
      <c r="N51" s="18">
        <f t="shared" si="17"/>
        <v>0.22420984964320553</v>
      </c>
    </row>
    <row r="52" spans="1:14" ht="15">
      <c r="A52" s="5" t="s">
        <v>60</v>
      </c>
      <c r="B52" s="5" t="s">
        <v>141</v>
      </c>
      <c r="C52" s="21">
        <v>19000000</v>
      </c>
      <c r="D52" s="21">
        <v>0</v>
      </c>
      <c r="E52" s="21">
        <v>9850000</v>
      </c>
      <c r="F52" s="21">
        <v>28850000</v>
      </c>
      <c r="G52" s="21">
        <v>0</v>
      </c>
      <c r="H52" s="21">
        <v>28850000</v>
      </c>
      <c r="I52" s="21">
        <v>0</v>
      </c>
      <c r="J52" s="21">
        <v>28850000</v>
      </c>
      <c r="K52" s="18">
        <f t="shared" si="16"/>
        <v>1</v>
      </c>
      <c r="L52" s="21">
        <v>2066336</v>
      </c>
      <c r="M52" s="21">
        <v>9734452</v>
      </c>
      <c r="N52" s="18">
        <f t="shared" si="17"/>
        <v>0.337416013864818</v>
      </c>
    </row>
    <row r="53" spans="1:14" ht="15">
      <c r="A53" s="5" t="s">
        <v>61</v>
      </c>
      <c r="B53" s="5" t="s">
        <v>62</v>
      </c>
      <c r="C53" s="21">
        <v>32000000</v>
      </c>
      <c r="D53" s="21">
        <v>0</v>
      </c>
      <c r="E53" s="21">
        <v>315361</v>
      </c>
      <c r="F53" s="21">
        <v>32315361</v>
      </c>
      <c r="G53" s="21">
        <v>0</v>
      </c>
      <c r="H53" s="21">
        <v>32315361</v>
      </c>
      <c r="I53" s="21">
        <v>4184692</v>
      </c>
      <c r="J53" s="21">
        <v>31237576</v>
      </c>
      <c r="K53" s="18">
        <f t="shared" si="16"/>
        <v>0.9666479046915181</v>
      </c>
      <c r="L53" s="21">
        <v>10886943</v>
      </c>
      <c r="M53" s="21">
        <v>29477662</v>
      </c>
      <c r="N53" s="18">
        <f t="shared" si="17"/>
        <v>0.9121873031218807</v>
      </c>
    </row>
    <row r="54" spans="1:14" ht="15">
      <c r="A54" s="5" t="s">
        <v>63</v>
      </c>
      <c r="B54" s="5" t="s">
        <v>64</v>
      </c>
      <c r="C54" s="21">
        <v>14000000</v>
      </c>
      <c r="D54" s="21">
        <v>0</v>
      </c>
      <c r="E54" s="21">
        <v>0</v>
      </c>
      <c r="F54" s="21">
        <v>14000000</v>
      </c>
      <c r="G54" s="21">
        <v>0</v>
      </c>
      <c r="H54" s="21">
        <v>14000000</v>
      </c>
      <c r="I54" s="21">
        <v>0</v>
      </c>
      <c r="J54" s="21">
        <v>8136887</v>
      </c>
      <c r="K54" s="18">
        <f t="shared" si="16"/>
        <v>0.5812062142857143</v>
      </c>
      <c r="L54" s="21">
        <v>0</v>
      </c>
      <c r="M54" s="21">
        <v>8136887</v>
      </c>
      <c r="N54" s="18">
        <f t="shared" si="17"/>
        <v>0.5812062142857143</v>
      </c>
    </row>
    <row r="55" spans="1:14" ht="15">
      <c r="A55" s="5" t="s">
        <v>65</v>
      </c>
      <c r="B55" s="5" t="s">
        <v>142</v>
      </c>
      <c r="C55" s="21">
        <f>+C56+C57+C58+C59+C60+C62+C64+C69+C71+C72+C73</f>
        <v>909400000</v>
      </c>
      <c r="D55" s="21">
        <f aca="true" t="shared" si="18" ref="D55:M55">+D56+D57+D58+D59+D60+D62+D64+D69+D71+D72+D73</f>
        <v>0</v>
      </c>
      <c r="E55" s="21">
        <f t="shared" si="18"/>
        <v>11998653</v>
      </c>
      <c r="F55" s="21">
        <f t="shared" si="18"/>
        <v>921398653</v>
      </c>
      <c r="G55" s="21">
        <f t="shared" si="18"/>
        <v>0</v>
      </c>
      <c r="H55" s="21">
        <f t="shared" si="18"/>
        <v>921398653</v>
      </c>
      <c r="I55" s="21">
        <f t="shared" si="18"/>
        <v>40569319</v>
      </c>
      <c r="J55" s="21">
        <f t="shared" si="18"/>
        <v>859378625</v>
      </c>
      <c r="K55" s="18">
        <f t="shared" si="16"/>
        <v>0.932689256926882</v>
      </c>
      <c r="L55" s="21">
        <f t="shared" si="18"/>
        <v>283125934</v>
      </c>
      <c r="M55" s="21">
        <f t="shared" si="18"/>
        <v>634195921</v>
      </c>
      <c r="N55" s="18">
        <f t="shared" si="17"/>
        <v>0.6882969916822745</v>
      </c>
    </row>
    <row r="56" spans="1:14" ht="15">
      <c r="A56" s="5" t="s">
        <v>66</v>
      </c>
      <c r="B56" s="5" t="s">
        <v>67</v>
      </c>
      <c r="C56" s="21">
        <v>0</v>
      </c>
      <c r="D56" s="21">
        <v>0</v>
      </c>
      <c r="E56" s="21">
        <v>8400000</v>
      </c>
      <c r="F56" s="21">
        <v>8400000</v>
      </c>
      <c r="G56" s="21">
        <v>0</v>
      </c>
      <c r="H56" s="21">
        <v>8400000</v>
      </c>
      <c r="I56" s="21">
        <v>1400000</v>
      </c>
      <c r="J56" s="21">
        <v>8224200</v>
      </c>
      <c r="K56" s="18">
        <f t="shared" si="16"/>
        <v>0.9790714285714286</v>
      </c>
      <c r="L56" s="21">
        <v>1400000</v>
      </c>
      <c r="M56" s="21">
        <v>8224200</v>
      </c>
      <c r="N56" s="18">
        <f t="shared" si="17"/>
        <v>0.9790714285714286</v>
      </c>
    </row>
    <row r="57" spans="1:14" ht="15">
      <c r="A57" s="5" t="s">
        <v>68</v>
      </c>
      <c r="B57" s="5" t="s">
        <v>143</v>
      </c>
      <c r="C57" s="21">
        <v>0</v>
      </c>
      <c r="D57" s="21">
        <v>0</v>
      </c>
      <c r="E57" s="21">
        <v>25440000</v>
      </c>
      <c r="F57" s="21">
        <v>25440000</v>
      </c>
      <c r="G57" s="21">
        <v>0</v>
      </c>
      <c r="H57" s="21">
        <v>25440000</v>
      </c>
      <c r="I57" s="21">
        <v>0</v>
      </c>
      <c r="J57" s="21">
        <v>22668384</v>
      </c>
      <c r="K57" s="18">
        <f t="shared" si="16"/>
        <v>0.8910528301886792</v>
      </c>
      <c r="L57" s="21">
        <v>0</v>
      </c>
      <c r="M57" s="21">
        <v>22668384</v>
      </c>
      <c r="N57" s="18">
        <f t="shared" si="17"/>
        <v>0.8910528301886792</v>
      </c>
    </row>
    <row r="58" spans="1:14" ht="15">
      <c r="A58" s="5" t="s">
        <v>69</v>
      </c>
      <c r="B58" s="5" t="s">
        <v>144</v>
      </c>
      <c r="C58" s="21">
        <v>228600000</v>
      </c>
      <c r="D58" s="21">
        <v>0</v>
      </c>
      <c r="E58" s="21">
        <v>0</v>
      </c>
      <c r="F58" s="21">
        <v>228600000</v>
      </c>
      <c r="G58" s="21">
        <v>0</v>
      </c>
      <c r="H58" s="21">
        <v>228600000</v>
      </c>
      <c r="I58" s="21">
        <v>1635938</v>
      </c>
      <c r="J58" s="21">
        <v>206563621</v>
      </c>
      <c r="K58" s="18">
        <f t="shared" si="16"/>
        <v>0.9036028915135608</v>
      </c>
      <c r="L58" s="21">
        <v>18073184</v>
      </c>
      <c r="M58" s="21">
        <v>177349636</v>
      </c>
      <c r="N58" s="18">
        <f t="shared" si="17"/>
        <v>0.7758076815398075</v>
      </c>
    </row>
    <row r="59" spans="1:14" ht="15">
      <c r="A59" s="5" t="s">
        <v>70</v>
      </c>
      <c r="B59" s="5" t="s">
        <v>71</v>
      </c>
      <c r="C59" s="21">
        <v>28000000</v>
      </c>
      <c r="D59" s="21">
        <v>0</v>
      </c>
      <c r="E59" s="21">
        <v>-7591347</v>
      </c>
      <c r="F59" s="21">
        <v>20408653</v>
      </c>
      <c r="G59" s="21">
        <v>0</v>
      </c>
      <c r="H59" s="21">
        <v>20408653</v>
      </c>
      <c r="I59" s="21">
        <v>68000</v>
      </c>
      <c r="J59" s="21">
        <v>17909084</v>
      </c>
      <c r="K59" s="18">
        <f t="shared" si="16"/>
        <v>0.8775240580551789</v>
      </c>
      <c r="L59" s="21">
        <v>553757</v>
      </c>
      <c r="M59" s="21">
        <v>12278470</v>
      </c>
      <c r="N59" s="18">
        <f t="shared" si="17"/>
        <v>0.6016305926706677</v>
      </c>
    </row>
    <row r="60" spans="1:14" ht="15">
      <c r="A60" s="5" t="s">
        <v>72</v>
      </c>
      <c r="B60" s="5" t="s">
        <v>73</v>
      </c>
      <c r="C60" s="21">
        <f>+C61</f>
        <v>240000000</v>
      </c>
      <c r="D60" s="21">
        <f aca="true" t="shared" si="19" ref="D60:I60">+D61</f>
        <v>0</v>
      </c>
      <c r="E60" s="21">
        <f t="shared" si="19"/>
        <v>-19250000</v>
      </c>
      <c r="F60" s="21">
        <f t="shared" si="19"/>
        <v>220750000</v>
      </c>
      <c r="G60" s="21">
        <f t="shared" si="19"/>
        <v>0</v>
      </c>
      <c r="H60" s="21">
        <f t="shared" si="19"/>
        <v>220750000</v>
      </c>
      <c r="I60" s="21">
        <f t="shared" si="19"/>
        <v>2804897</v>
      </c>
      <c r="J60" s="21">
        <f>+J61</f>
        <v>209093745</v>
      </c>
      <c r="K60" s="18">
        <f t="shared" si="16"/>
        <v>0.947197032842582</v>
      </c>
      <c r="L60" s="21">
        <f>+L61</f>
        <v>31985874</v>
      </c>
      <c r="M60" s="21">
        <f>+M61</f>
        <v>84849115</v>
      </c>
      <c r="N60" s="18">
        <f t="shared" si="17"/>
        <v>0.3843674518686297</v>
      </c>
    </row>
    <row r="61" spans="1:14" ht="15">
      <c r="A61" s="5" t="s">
        <v>74</v>
      </c>
      <c r="B61" s="5" t="s">
        <v>75</v>
      </c>
      <c r="C61" s="21">
        <v>240000000</v>
      </c>
      <c r="D61" s="21">
        <v>0</v>
      </c>
      <c r="E61" s="21">
        <v>-19250000</v>
      </c>
      <c r="F61" s="21">
        <v>220750000</v>
      </c>
      <c r="G61" s="21">
        <v>0</v>
      </c>
      <c r="H61" s="21">
        <v>220750000</v>
      </c>
      <c r="I61" s="21">
        <v>2804897</v>
      </c>
      <c r="J61" s="21">
        <v>209093745</v>
      </c>
      <c r="K61" s="18">
        <f t="shared" si="16"/>
        <v>0.947197032842582</v>
      </c>
      <c r="L61" s="21">
        <v>31985874</v>
      </c>
      <c r="M61" s="21">
        <v>84849115</v>
      </c>
      <c r="N61" s="18">
        <f t="shared" si="17"/>
        <v>0.3843674518686297</v>
      </c>
    </row>
    <row r="62" spans="1:14" ht="15">
      <c r="A62" s="5" t="s">
        <v>76</v>
      </c>
      <c r="B62" s="5" t="s">
        <v>77</v>
      </c>
      <c r="C62" s="21">
        <f>+C63</f>
        <v>150000000</v>
      </c>
      <c r="D62" s="21">
        <f aca="true" t="shared" si="20" ref="D62:M62">+D63</f>
        <v>0</v>
      </c>
      <c r="E62" s="21">
        <f t="shared" si="20"/>
        <v>0</v>
      </c>
      <c r="F62" s="21">
        <f t="shared" si="20"/>
        <v>150000000</v>
      </c>
      <c r="G62" s="21">
        <f t="shared" si="20"/>
        <v>0</v>
      </c>
      <c r="H62" s="21">
        <f t="shared" si="20"/>
        <v>150000000</v>
      </c>
      <c r="I62" s="21">
        <f t="shared" si="20"/>
        <v>-437351</v>
      </c>
      <c r="J62" s="21">
        <f t="shared" si="20"/>
        <v>149554531</v>
      </c>
      <c r="K62" s="18">
        <f t="shared" si="16"/>
        <v>0.9970302066666666</v>
      </c>
      <c r="L62" s="21">
        <f t="shared" si="20"/>
        <v>146601125</v>
      </c>
      <c r="M62" s="21">
        <f t="shared" si="20"/>
        <v>146618384</v>
      </c>
      <c r="N62" s="18">
        <f t="shared" si="17"/>
        <v>0.9774558933333334</v>
      </c>
    </row>
    <row r="63" spans="1:14" ht="15">
      <c r="A63" s="5" t="s">
        <v>78</v>
      </c>
      <c r="B63" s="5" t="s">
        <v>79</v>
      </c>
      <c r="C63" s="21">
        <v>150000000</v>
      </c>
      <c r="D63" s="21">
        <v>0</v>
      </c>
      <c r="E63" s="21">
        <v>0</v>
      </c>
      <c r="F63" s="21">
        <v>150000000</v>
      </c>
      <c r="G63" s="21">
        <v>0</v>
      </c>
      <c r="H63" s="21">
        <v>150000000</v>
      </c>
      <c r="I63" s="21">
        <v>-437351</v>
      </c>
      <c r="J63" s="21">
        <v>149554531</v>
      </c>
      <c r="K63" s="18">
        <f t="shared" si="16"/>
        <v>0.9970302066666666</v>
      </c>
      <c r="L63" s="21">
        <v>146601125</v>
      </c>
      <c r="M63" s="21">
        <v>146618384</v>
      </c>
      <c r="N63" s="18">
        <f t="shared" si="17"/>
        <v>0.9774558933333334</v>
      </c>
    </row>
    <row r="64" spans="1:14" ht="15">
      <c r="A64" s="5" t="s">
        <v>80</v>
      </c>
      <c r="B64" s="5" t="s">
        <v>145</v>
      </c>
      <c r="C64" s="21">
        <f>+C65+C66+C67+C68</f>
        <v>117000000</v>
      </c>
      <c r="D64" s="21">
        <f aca="true" t="shared" si="21" ref="D64:M64">+D65+D66+D67+D68</f>
        <v>0</v>
      </c>
      <c r="E64" s="21">
        <f t="shared" si="21"/>
        <v>5000000</v>
      </c>
      <c r="F64" s="21">
        <f t="shared" si="21"/>
        <v>122000000</v>
      </c>
      <c r="G64" s="21">
        <f t="shared" si="21"/>
        <v>0</v>
      </c>
      <c r="H64" s="21">
        <f t="shared" si="21"/>
        <v>122000000</v>
      </c>
      <c r="I64" s="21">
        <f t="shared" si="21"/>
        <v>8806462</v>
      </c>
      <c r="J64" s="21">
        <f t="shared" si="21"/>
        <v>105389200</v>
      </c>
      <c r="K64" s="18">
        <f t="shared" si="16"/>
        <v>0.8638459016393443</v>
      </c>
      <c r="L64" s="21">
        <f t="shared" si="21"/>
        <v>8806462</v>
      </c>
      <c r="M64" s="21">
        <f t="shared" si="21"/>
        <v>105389200</v>
      </c>
      <c r="N64" s="18">
        <f t="shared" si="17"/>
        <v>0.8638459016393443</v>
      </c>
    </row>
    <row r="65" spans="1:14" ht="15">
      <c r="A65" s="5" t="s">
        <v>81</v>
      </c>
      <c r="B65" s="5" t="s">
        <v>146</v>
      </c>
      <c r="C65" s="21">
        <v>0</v>
      </c>
      <c r="D65" s="21">
        <v>0</v>
      </c>
      <c r="E65" s="21">
        <v>2000000</v>
      </c>
      <c r="F65" s="21">
        <v>2000000</v>
      </c>
      <c r="G65" s="21">
        <v>0</v>
      </c>
      <c r="H65" s="21">
        <v>2000000</v>
      </c>
      <c r="I65" s="21">
        <v>114310</v>
      </c>
      <c r="J65" s="21">
        <v>1299055</v>
      </c>
      <c r="K65" s="18">
        <f t="shared" si="16"/>
        <v>0.6495275</v>
      </c>
      <c r="L65" s="21">
        <v>114310</v>
      </c>
      <c r="M65" s="21">
        <v>1299055</v>
      </c>
      <c r="N65" s="18">
        <f t="shared" si="17"/>
        <v>0.6495275</v>
      </c>
    </row>
    <row r="66" spans="1:14" ht="15">
      <c r="A66" s="5" t="s">
        <v>82</v>
      </c>
      <c r="B66" s="5" t="s">
        <v>83</v>
      </c>
      <c r="C66" s="21">
        <v>0</v>
      </c>
      <c r="D66" s="21">
        <v>0</v>
      </c>
      <c r="E66" s="21">
        <v>2000000</v>
      </c>
      <c r="F66" s="21">
        <v>2000000</v>
      </c>
      <c r="G66" s="21">
        <v>0</v>
      </c>
      <c r="H66" s="21">
        <v>2000000</v>
      </c>
      <c r="I66" s="21">
        <v>28650</v>
      </c>
      <c r="J66" s="21">
        <v>185580</v>
      </c>
      <c r="K66" s="18">
        <f t="shared" si="16"/>
        <v>0.09279</v>
      </c>
      <c r="L66" s="21">
        <v>28650</v>
      </c>
      <c r="M66" s="21">
        <v>185580</v>
      </c>
      <c r="N66" s="18">
        <f t="shared" si="17"/>
        <v>0.09279</v>
      </c>
    </row>
    <row r="67" spans="1:14" ht="15">
      <c r="A67" s="5" t="s">
        <v>84</v>
      </c>
      <c r="B67" s="5" t="s">
        <v>85</v>
      </c>
      <c r="C67" s="21">
        <v>0</v>
      </c>
      <c r="D67" s="21">
        <v>0</v>
      </c>
      <c r="E67" s="21">
        <v>1000000</v>
      </c>
      <c r="F67" s="21">
        <v>1000000</v>
      </c>
      <c r="G67" s="21">
        <v>0</v>
      </c>
      <c r="H67" s="21">
        <v>1000000</v>
      </c>
      <c r="I67" s="21">
        <v>69660</v>
      </c>
      <c r="J67" s="21">
        <v>401726</v>
      </c>
      <c r="K67" s="18">
        <f t="shared" si="16"/>
        <v>0.401726</v>
      </c>
      <c r="L67" s="21">
        <v>69660</v>
      </c>
      <c r="M67" s="21">
        <v>401726</v>
      </c>
      <c r="N67" s="18">
        <f t="shared" si="17"/>
        <v>0.401726</v>
      </c>
    </row>
    <row r="68" spans="1:14" ht="15">
      <c r="A68" s="5" t="s">
        <v>86</v>
      </c>
      <c r="B68" s="5" t="s">
        <v>147</v>
      </c>
      <c r="C68" s="21">
        <v>117000000</v>
      </c>
      <c r="D68" s="21">
        <v>0</v>
      </c>
      <c r="E68" s="21">
        <v>0</v>
      </c>
      <c r="F68" s="21">
        <v>117000000</v>
      </c>
      <c r="G68" s="21">
        <v>0</v>
      </c>
      <c r="H68" s="21">
        <v>117000000</v>
      </c>
      <c r="I68" s="21">
        <v>8593842</v>
      </c>
      <c r="J68" s="21">
        <v>103502839</v>
      </c>
      <c r="K68" s="18">
        <f t="shared" si="16"/>
        <v>0.8846396495726496</v>
      </c>
      <c r="L68" s="21">
        <v>8593842</v>
      </c>
      <c r="M68" s="21">
        <v>103502839</v>
      </c>
      <c r="N68" s="18">
        <f t="shared" si="17"/>
        <v>0.8846396495726496</v>
      </c>
    </row>
    <row r="69" spans="1:14" ht="15">
      <c r="A69" s="5" t="s">
        <v>87</v>
      </c>
      <c r="B69" s="5" t="s">
        <v>148</v>
      </c>
      <c r="C69" s="21">
        <f>+C70</f>
        <v>27000000</v>
      </c>
      <c r="D69" s="21">
        <f aca="true" t="shared" si="22" ref="D69:M69">+D70</f>
        <v>0</v>
      </c>
      <c r="E69" s="21">
        <f t="shared" si="22"/>
        <v>0</v>
      </c>
      <c r="F69" s="21">
        <f t="shared" si="22"/>
        <v>27000000</v>
      </c>
      <c r="G69" s="21">
        <f t="shared" si="22"/>
        <v>0</v>
      </c>
      <c r="H69" s="21">
        <f t="shared" si="22"/>
        <v>27000000</v>
      </c>
      <c r="I69" s="21">
        <f t="shared" si="22"/>
        <v>0</v>
      </c>
      <c r="J69" s="21">
        <f t="shared" si="22"/>
        <v>26973333</v>
      </c>
      <c r="K69" s="18">
        <f t="shared" si="16"/>
        <v>0.9990123333333333</v>
      </c>
      <c r="L69" s="21">
        <f t="shared" si="22"/>
        <v>26189586</v>
      </c>
      <c r="M69" s="21">
        <f t="shared" si="22"/>
        <v>26189586</v>
      </c>
      <c r="N69" s="18">
        <f t="shared" si="17"/>
        <v>0.9699846666666667</v>
      </c>
    </row>
    <row r="70" spans="1:14" ht="15">
      <c r="A70" s="5" t="s">
        <v>88</v>
      </c>
      <c r="B70" s="5" t="s">
        <v>149</v>
      </c>
      <c r="C70" s="21">
        <v>27000000</v>
      </c>
      <c r="D70" s="21">
        <v>0</v>
      </c>
      <c r="E70" s="21">
        <v>0</v>
      </c>
      <c r="F70" s="21">
        <v>27000000</v>
      </c>
      <c r="G70" s="21">
        <v>0</v>
      </c>
      <c r="H70" s="21">
        <v>27000000</v>
      </c>
      <c r="I70" s="21">
        <v>0</v>
      </c>
      <c r="J70" s="21">
        <v>26973333</v>
      </c>
      <c r="K70" s="18">
        <f t="shared" si="16"/>
        <v>0.9990123333333333</v>
      </c>
      <c r="L70" s="21">
        <v>26189586</v>
      </c>
      <c r="M70" s="21">
        <v>26189586</v>
      </c>
      <c r="N70" s="18">
        <f t="shared" si="17"/>
        <v>0.9699846666666667</v>
      </c>
    </row>
    <row r="71" spans="1:14" ht="15">
      <c r="A71" s="5" t="s">
        <v>89</v>
      </c>
      <c r="B71" s="5" t="s">
        <v>90</v>
      </c>
      <c r="C71" s="21">
        <v>70000000</v>
      </c>
      <c r="D71" s="21">
        <v>9363000</v>
      </c>
      <c r="E71" s="21">
        <v>9363000</v>
      </c>
      <c r="F71" s="21">
        <v>79363000</v>
      </c>
      <c r="G71" s="21">
        <v>0</v>
      </c>
      <c r="H71" s="21">
        <v>79363000</v>
      </c>
      <c r="I71" s="21">
        <v>9363000</v>
      </c>
      <c r="J71" s="21">
        <v>79266254</v>
      </c>
      <c r="K71" s="18">
        <f t="shared" si="16"/>
        <v>0.9987809684613737</v>
      </c>
      <c r="L71" s="21">
        <v>39533046</v>
      </c>
      <c r="M71" s="21">
        <v>39533046</v>
      </c>
      <c r="N71" s="18">
        <f t="shared" si="17"/>
        <v>0.4981294305910815</v>
      </c>
    </row>
    <row r="72" spans="1:14" ht="15">
      <c r="A72" s="5" t="s">
        <v>91</v>
      </c>
      <c r="B72" s="5" t="s">
        <v>150</v>
      </c>
      <c r="C72" s="21">
        <v>3000000</v>
      </c>
      <c r="D72" s="21">
        <v>0</v>
      </c>
      <c r="E72" s="21">
        <v>0</v>
      </c>
      <c r="F72" s="21">
        <v>3000000</v>
      </c>
      <c r="G72" s="21">
        <v>0</v>
      </c>
      <c r="H72" s="21">
        <v>3000000</v>
      </c>
      <c r="I72" s="21">
        <v>0</v>
      </c>
      <c r="J72" s="21">
        <v>0</v>
      </c>
      <c r="K72" s="18">
        <f t="shared" si="16"/>
        <v>0</v>
      </c>
      <c r="L72" s="21">
        <v>0</v>
      </c>
      <c r="M72" s="21">
        <v>0</v>
      </c>
      <c r="N72" s="18">
        <f t="shared" si="17"/>
        <v>0</v>
      </c>
    </row>
    <row r="73" spans="1:14" ht="15">
      <c r="A73" s="5" t="s">
        <v>92</v>
      </c>
      <c r="B73" s="5" t="s">
        <v>93</v>
      </c>
      <c r="C73" s="21">
        <v>45800000</v>
      </c>
      <c r="D73" s="21">
        <v>-9363000</v>
      </c>
      <c r="E73" s="21">
        <v>-9363000</v>
      </c>
      <c r="F73" s="21">
        <v>36437000</v>
      </c>
      <c r="G73" s="21">
        <v>0</v>
      </c>
      <c r="H73" s="21">
        <v>36437000</v>
      </c>
      <c r="I73" s="21">
        <v>16928373</v>
      </c>
      <c r="J73" s="21">
        <v>33736273</v>
      </c>
      <c r="K73" s="18">
        <f t="shared" si="16"/>
        <v>0.9258795455169196</v>
      </c>
      <c r="L73" s="21">
        <v>9982900</v>
      </c>
      <c r="M73" s="21">
        <v>11095900</v>
      </c>
      <c r="N73" s="18">
        <f t="shared" si="17"/>
        <v>0.3045228750994868</v>
      </c>
    </row>
    <row r="74" spans="1:14" ht="15">
      <c r="A74" s="5" t="s">
        <v>94</v>
      </c>
      <c r="B74" s="5" t="s">
        <v>95</v>
      </c>
      <c r="C74" s="21">
        <f>+C75</f>
        <v>6700000</v>
      </c>
      <c r="D74" s="21">
        <f aca="true" t="shared" si="23" ref="D74:M74">+D75</f>
        <v>0</v>
      </c>
      <c r="E74" s="21">
        <f t="shared" si="23"/>
        <v>0</v>
      </c>
      <c r="F74" s="21">
        <f t="shared" si="23"/>
        <v>6700000</v>
      </c>
      <c r="G74" s="21">
        <f t="shared" si="23"/>
        <v>0</v>
      </c>
      <c r="H74" s="21">
        <f t="shared" si="23"/>
        <v>6700000</v>
      </c>
      <c r="I74" s="21">
        <f t="shared" si="23"/>
        <v>164568</v>
      </c>
      <c r="J74" s="21">
        <f t="shared" si="23"/>
        <v>543232</v>
      </c>
      <c r="K74" s="18">
        <f t="shared" si="16"/>
        <v>0.08107940298507463</v>
      </c>
      <c r="L74" s="21">
        <f t="shared" si="23"/>
        <v>164568</v>
      </c>
      <c r="M74" s="21">
        <f t="shared" si="23"/>
        <v>543232</v>
      </c>
      <c r="N74" s="18">
        <f t="shared" si="17"/>
        <v>0.08107940298507463</v>
      </c>
    </row>
    <row r="75" spans="1:14" ht="15">
      <c r="A75" s="5" t="s">
        <v>96</v>
      </c>
      <c r="B75" s="5" t="s">
        <v>151</v>
      </c>
      <c r="C75" s="21">
        <v>6700000</v>
      </c>
      <c r="D75" s="21">
        <v>0</v>
      </c>
      <c r="E75" s="21">
        <v>0</v>
      </c>
      <c r="F75" s="21">
        <v>6700000</v>
      </c>
      <c r="G75" s="21">
        <v>0</v>
      </c>
      <c r="H75" s="21">
        <v>6700000</v>
      </c>
      <c r="I75" s="21">
        <v>164568</v>
      </c>
      <c r="J75" s="21">
        <v>543232</v>
      </c>
      <c r="K75" s="18">
        <f t="shared" si="16"/>
        <v>0.08107940298507463</v>
      </c>
      <c r="L75" s="21">
        <v>164568</v>
      </c>
      <c r="M75" s="21">
        <v>543232</v>
      </c>
      <c r="N75" s="18">
        <f t="shared" si="17"/>
        <v>0.08107940298507463</v>
      </c>
    </row>
    <row r="76" spans="1:14" ht="15">
      <c r="A76" s="2" t="s">
        <v>152</v>
      </c>
      <c r="B76" s="4" t="s">
        <v>153</v>
      </c>
      <c r="C76" s="20">
        <f aca="true" t="shared" si="24" ref="C76:J76">+C77+C95</f>
        <v>26260397000</v>
      </c>
      <c r="D76" s="20">
        <f t="shared" si="24"/>
        <v>0</v>
      </c>
      <c r="E76" s="20">
        <f t="shared" si="24"/>
        <v>7000000000</v>
      </c>
      <c r="F76" s="20">
        <f t="shared" si="24"/>
        <v>33260397000</v>
      </c>
      <c r="G76" s="20">
        <f t="shared" si="24"/>
        <v>0</v>
      </c>
      <c r="H76" s="20">
        <f t="shared" si="24"/>
        <v>33260397000</v>
      </c>
      <c r="I76" s="20">
        <f t="shared" si="24"/>
        <v>4150462173</v>
      </c>
      <c r="J76" s="20">
        <f t="shared" si="24"/>
        <v>32463459683</v>
      </c>
      <c r="K76" s="19">
        <f>+J76/H76</f>
        <v>0.976039452655962</v>
      </c>
      <c r="L76" s="20">
        <f>+L77+L95</f>
        <v>6174846507</v>
      </c>
      <c r="M76" s="20">
        <f>+M77+M95</f>
        <v>26698472425</v>
      </c>
      <c r="N76" s="19">
        <f>+M76/H76</f>
        <v>0.802710575733657</v>
      </c>
    </row>
    <row r="77" spans="1:14" ht="15">
      <c r="A77" s="3" t="s">
        <v>154</v>
      </c>
      <c r="B77" s="4" t="s">
        <v>97</v>
      </c>
      <c r="C77" s="20">
        <f>+C78</f>
        <v>26260397000</v>
      </c>
      <c r="D77" s="20">
        <f aca="true" t="shared" si="25" ref="D77:M77">+D78</f>
        <v>0</v>
      </c>
      <c r="E77" s="20">
        <f t="shared" si="25"/>
        <v>6980669500</v>
      </c>
      <c r="F77" s="20">
        <f t="shared" si="25"/>
        <v>33241066500</v>
      </c>
      <c r="G77" s="20">
        <f t="shared" si="25"/>
        <v>0</v>
      </c>
      <c r="H77" s="20">
        <f t="shared" si="25"/>
        <v>33241066500</v>
      </c>
      <c r="I77" s="20">
        <f t="shared" si="25"/>
        <v>4150462173</v>
      </c>
      <c r="J77" s="20">
        <f t="shared" si="25"/>
        <v>32444129183</v>
      </c>
      <c r="K77" s="19">
        <f>+J77/H77</f>
        <v>0.9760255190067383</v>
      </c>
      <c r="L77" s="20">
        <f t="shared" si="25"/>
        <v>6174846507</v>
      </c>
      <c r="M77" s="20">
        <f t="shared" si="25"/>
        <v>26679141925</v>
      </c>
      <c r="N77" s="19">
        <f>+M77/H77</f>
        <v>0.8025958470676625</v>
      </c>
    </row>
    <row r="78" spans="1:14" ht="15">
      <c r="A78" s="5" t="s">
        <v>98</v>
      </c>
      <c r="B78" s="5" t="s">
        <v>155</v>
      </c>
      <c r="C78" s="21">
        <f>+C79+C85</f>
        <v>26260397000</v>
      </c>
      <c r="D78" s="21">
        <f aca="true" t="shared" si="26" ref="D78:M78">+D79+D85</f>
        <v>0</v>
      </c>
      <c r="E78" s="21">
        <f t="shared" si="26"/>
        <v>6980669500</v>
      </c>
      <c r="F78" s="21">
        <f t="shared" si="26"/>
        <v>33241066500</v>
      </c>
      <c r="G78" s="21">
        <f t="shared" si="26"/>
        <v>0</v>
      </c>
      <c r="H78" s="21">
        <f t="shared" si="26"/>
        <v>33241066500</v>
      </c>
      <c r="I78" s="21">
        <f t="shared" si="26"/>
        <v>4150462173</v>
      </c>
      <c r="J78" s="21">
        <f t="shared" si="26"/>
        <v>32444129183</v>
      </c>
      <c r="K78" s="18">
        <f>+J78/H78</f>
        <v>0.9760255190067383</v>
      </c>
      <c r="L78" s="21">
        <f t="shared" si="26"/>
        <v>6174846507</v>
      </c>
      <c r="M78" s="21">
        <f t="shared" si="26"/>
        <v>26679141925</v>
      </c>
      <c r="N78" s="18">
        <f>+M78/H78</f>
        <v>0.8025958470676625</v>
      </c>
    </row>
    <row r="79" spans="1:14" ht="15">
      <c r="A79" s="5" t="s">
        <v>99</v>
      </c>
      <c r="B79" s="5" t="s">
        <v>100</v>
      </c>
      <c r="C79" s="21">
        <f>+C80</f>
        <v>19530397000</v>
      </c>
      <c r="D79" s="21">
        <f aca="true" t="shared" si="27" ref="D79:M79">+D80</f>
        <v>0</v>
      </c>
      <c r="E79" s="21">
        <f t="shared" si="27"/>
        <v>4307250000</v>
      </c>
      <c r="F79" s="21">
        <f t="shared" si="27"/>
        <v>23837647000</v>
      </c>
      <c r="G79" s="21">
        <f t="shared" si="27"/>
        <v>0</v>
      </c>
      <c r="H79" s="21">
        <f t="shared" si="27"/>
        <v>23837647000</v>
      </c>
      <c r="I79" s="21">
        <f t="shared" si="27"/>
        <v>1803457427</v>
      </c>
      <c r="J79" s="21">
        <f t="shared" si="27"/>
        <v>23814473902</v>
      </c>
      <c r="K79" s="18">
        <f aca="true" t="shared" si="28" ref="K79:K96">+J79/H79</f>
        <v>0.9990278781290788</v>
      </c>
      <c r="L79" s="21">
        <f t="shared" si="27"/>
        <v>5124923095</v>
      </c>
      <c r="M79" s="21">
        <f t="shared" si="27"/>
        <v>20565224078</v>
      </c>
      <c r="N79" s="18">
        <f aca="true" t="shared" si="29" ref="N79:N96">+M79/H79</f>
        <v>0.8627203883839709</v>
      </c>
    </row>
    <row r="80" spans="1:14" ht="15">
      <c r="A80" s="5" t="s">
        <v>101</v>
      </c>
      <c r="B80" s="5" t="s">
        <v>156</v>
      </c>
      <c r="C80" s="21">
        <f>+C81+C83</f>
        <v>19530397000</v>
      </c>
      <c r="D80" s="21">
        <f aca="true" t="shared" si="30" ref="D80:M80">+D81+D83</f>
        <v>0</v>
      </c>
      <c r="E80" s="21">
        <f t="shared" si="30"/>
        <v>4307250000</v>
      </c>
      <c r="F80" s="21">
        <f t="shared" si="30"/>
        <v>23837647000</v>
      </c>
      <c r="G80" s="21">
        <f t="shared" si="30"/>
        <v>0</v>
      </c>
      <c r="H80" s="21">
        <f t="shared" si="30"/>
        <v>23837647000</v>
      </c>
      <c r="I80" s="21">
        <f t="shared" si="30"/>
        <v>1803457427</v>
      </c>
      <c r="J80" s="21">
        <f t="shared" si="30"/>
        <v>23814473902</v>
      </c>
      <c r="K80" s="18">
        <f t="shared" si="28"/>
        <v>0.9990278781290788</v>
      </c>
      <c r="L80" s="21">
        <f t="shared" si="30"/>
        <v>5124923095</v>
      </c>
      <c r="M80" s="21">
        <f t="shared" si="30"/>
        <v>20565224078</v>
      </c>
      <c r="N80" s="18">
        <f t="shared" si="29"/>
        <v>0.8627203883839709</v>
      </c>
    </row>
    <row r="81" spans="1:14" ht="15">
      <c r="A81" s="5" t="s">
        <v>102</v>
      </c>
      <c r="B81" s="5" t="s">
        <v>157</v>
      </c>
      <c r="C81" s="21">
        <f>+C82</f>
        <v>8096000000</v>
      </c>
      <c r="D81" s="21">
        <f aca="true" t="shared" si="31" ref="D81:J81">+D82</f>
        <v>0</v>
      </c>
      <c r="E81" s="21">
        <f t="shared" si="31"/>
        <v>-150000000</v>
      </c>
      <c r="F81" s="21">
        <f t="shared" si="31"/>
        <v>7946000000</v>
      </c>
      <c r="G81" s="21">
        <f t="shared" si="31"/>
        <v>0</v>
      </c>
      <c r="H81" s="21">
        <f t="shared" si="31"/>
        <v>7946000000</v>
      </c>
      <c r="I81" s="21">
        <f t="shared" si="31"/>
        <v>461018223</v>
      </c>
      <c r="J81" s="21">
        <f t="shared" si="31"/>
        <v>7937209451</v>
      </c>
      <c r="K81" s="18">
        <f t="shared" si="28"/>
        <v>0.9988937139441229</v>
      </c>
      <c r="L81" s="21">
        <f>+L82</f>
        <v>1069674211</v>
      </c>
      <c r="M81" s="21">
        <f>+M82</f>
        <v>7387293502</v>
      </c>
      <c r="N81" s="18">
        <f t="shared" si="29"/>
        <v>0.9296870755096904</v>
      </c>
    </row>
    <row r="82" spans="1:14" ht="15">
      <c r="A82" s="5" t="s">
        <v>103</v>
      </c>
      <c r="B82" s="5" t="s">
        <v>158</v>
      </c>
      <c r="C82" s="21">
        <v>8096000000</v>
      </c>
      <c r="D82" s="21">
        <v>0</v>
      </c>
      <c r="E82" s="21">
        <v>-150000000</v>
      </c>
      <c r="F82" s="21">
        <v>7946000000</v>
      </c>
      <c r="G82" s="21">
        <v>0</v>
      </c>
      <c r="H82" s="21">
        <v>7946000000</v>
      </c>
      <c r="I82" s="21">
        <v>461018223</v>
      </c>
      <c r="J82" s="21">
        <v>7937209451</v>
      </c>
      <c r="K82" s="18">
        <f t="shared" si="28"/>
        <v>0.9988937139441229</v>
      </c>
      <c r="L82" s="21">
        <v>1069674211</v>
      </c>
      <c r="M82" s="21">
        <v>7387293502</v>
      </c>
      <c r="N82" s="18">
        <f t="shared" si="29"/>
        <v>0.9296870755096904</v>
      </c>
    </row>
    <row r="83" spans="1:14" ht="15">
      <c r="A83" s="5" t="s">
        <v>104</v>
      </c>
      <c r="B83" s="5" t="s">
        <v>159</v>
      </c>
      <c r="C83" s="21">
        <f>+C84</f>
        <v>11434397000</v>
      </c>
      <c r="D83" s="21">
        <f aca="true" t="shared" si="32" ref="D83:J83">+D84</f>
        <v>0</v>
      </c>
      <c r="E83" s="21">
        <f t="shared" si="32"/>
        <v>4457250000</v>
      </c>
      <c r="F83" s="21">
        <f t="shared" si="32"/>
        <v>15891647000</v>
      </c>
      <c r="G83" s="21">
        <f t="shared" si="32"/>
        <v>0</v>
      </c>
      <c r="H83" s="21">
        <f t="shared" si="32"/>
        <v>15891647000</v>
      </c>
      <c r="I83" s="21">
        <f t="shared" si="32"/>
        <v>1342439204</v>
      </c>
      <c r="J83" s="21">
        <f t="shared" si="32"/>
        <v>15877264451</v>
      </c>
      <c r="K83" s="18">
        <f t="shared" si="28"/>
        <v>0.9990949617116464</v>
      </c>
      <c r="L83" s="21">
        <f>+L84</f>
        <v>4055248884</v>
      </c>
      <c r="M83" s="21">
        <f>+M84</f>
        <v>13177930576</v>
      </c>
      <c r="N83" s="18">
        <f t="shared" si="29"/>
        <v>0.8292363010580338</v>
      </c>
    </row>
    <row r="84" spans="1:14" ht="15">
      <c r="A84" s="5" t="s">
        <v>105</v>
      </c>
      <c r="B84" s="5" t="s">
        <v>158</v>
      </c>
      <c r="C84" s="21">
        <v>11434397000</v>
      </c>
      <c r="D84" s="21">
        <v>0</v>
      </c>
      <c r="E84" s="21">
        <v>4457250000</v>
      </c>
      <c r="F84" s="21">
        <v>15891647000</v>
      </c>
      <c r="G84" s="21">
        <v>0</v>
      </c>
      <c r="H84" s="21">
        <v>15891647000</v>
      </c>
      <c r="I84" s="21">
        <v>1342439204</v>
      </c>
      <c r="J84" s="21">
        <v>15877264451</v>
      </c>
      <c r="K84" s="18">
        <f t="shared" si="28"/>
        <v>0.9990949617116464</v>
      </c>
      <c r="L84" s="21">
        <v>4055248884</v>
      </c>
      <c r="M84" s="21">
        <v>13177930576</v>
      </c>
      <c r="N84" s="18">
        <f t="shared" si="29"/>
        <v>0.8292363010580338</v>
      </c>
    </row>
    <row r="85" spans="1:14" ht="15">
      <c r="A85" s="5" t="s">
        <v>106</v>
      </c>
      <c r="B85" s="5" t="s">
        <v>160</v>
      </c>
      <c r="C85" s="21">
        <f>+C86+C89+C92</f>
        <v>6730000000</v>
      </c>
      <c r="D85" s="21">
        <f aca="true" t="shared" si="33" ref="D85:M85">+D86+D89+D92</f>
        <v>0</v>
      </c>
      <c r="E85" s="21">
        <f t="shared" si="33"/>
        <v>2673419500</v>
      </c>
      <c r="F85" s="21">
        <f t="shared" si="33"/>
        <v>9403419500</v>
      </c>
      <c r="G85" s="21">
        <f t="shared" si="33"/>
        <v>0</v>
      </c>
      <c r="H85" s="21">
        <f t="shared" si="33"/>
        <v>9403419500</v>
      </c>
      <c r="I85" s="21">
        <f t="shared" si="33"/>
        <v>2347004746</v>
      </c>
      <c r="J85" s="21">
        <f t="shared" si="33"/>
        <v>8629655281</v>
      </c>
      <c r="K85" s="18">
        <f t="shared" si="28"/>
        <v>0.9177145910591354</v>
      </c>
      <c r="L85" s="21">
        <f t="shared" si="33"/>
        <v>1049923412</v>
      </c>
      <c r="M85" s="21">
        <f t="shared" si="33"/>
        <v>6113917847</v>
      </c>
      <c r="N85" s="18">
        <f t="shared" si="29"/>
        <v>0.650180271868122</v>
      </c>
    </row>
    <row r="86" spans="1:14" ht="15">
      <c r="A86" s="5" t="s">
        <v>107</v>
      </c>
      <c r="B86" s="5" t="s">
        <v>161</v>
      </c>
      <c r="C86" s="21">
        <f>+C87</f>
        <v>4156000000</v>
      </c>
      <c r="D86" s="21">
        <f aca="true" t="shared" si="34" ref="D86:M86">+D87</f>
        <v>0</v>
      </c>
      <c r="E86" s="21">
        <f t="shared" si="34"/>
        <v>2753419500</v>
      </c>
      <c r="F86" s="21">
        <f t="shared" si="34"/>
        <v>6909419500</v>
      </c>
      <c r="G86" s="21">
        <f t="shared" si="34"/>
        <v>0</v>
      </c>
      <c r="H86" s="21">
        <f t="shared" si="34"/>
        <v>6909419500</v>
      </c>
      <c r="I86" s="21">
        <f t="shared" si="34"/>
        <v>2240076612</v>
      </c>
      <c r="J86" s="21">
        <f t="shared" si="34"/>
        <v>6197609080</v>
      </c>
      <c r="K86" s="18">
        <f t="shared" si="28"/>
        <v>0.8969797071953729</v>
      </c>
      <c r="L86" s="21">
        <f t="shared" si="34"/>
        <v>694659790</v>
      </c>
      <c r="M86" s="21">
        <f t="shared" si="34"/>
        <v>3836842831</v>
      </c>
      <c r="N86" s="18">
        <f t="shared" si="29"/>
        <v>0.5553061050931992</v>
      </c>
    </row>
    <row r="87" spans="1:14" ht="15">
      <c r="A87" s="5" t="s">
        <v>108</v>
      </c>
      <c r="B87" s="5" t="s">
        <v>162</v>
      </c>
      <c r="C87" s="21">
        <f>+C88</f>
        <v>4156000000</v>
      </c>
      <c r="D87" s="21">
        <f aca="true" t="shared" si="35" ref="D87:J87">+D88</f>
        <v>0</v>
      </c>
      <c r="E87" s="21">
        <f t="shared" si="35"/>
        <v>2753419500</v>
      </c>
      <c r="F87" s="21">
        <f t="shared" si="35"/>
        <v>6909419500</v>
      </c>
      <c r="G87" s="21">
        <f t="shared" si="35"/>
        <v>0</v>
      </c>
      <c r="H87" s="21">
        <f t="shared" si="35"/>
        <v>6909419500</v>
      </c>
      <c r="I87" s="21">
        <f t="shared" si="35"/>
        <v>2240076612</v>
      </c>
      <c r="J87" s="21">
        <f t="shared" si="35"/>
        <v>6197609080</v>
      </c>
      <c r="K87" s="18">
        <f t="shared" si="28"/>
        <v>0.8969797071953729</v>
      </c>
      <c r="L87" s="21">
        <f>+L88</f>
        <v>694659790</v>
      </c>
      <c r="M87" s="21">
        <f>+M88</f>
        <v>3836842831</v>
      </c>
      <c r="N87" s="18">
        <f t="shared" si="29"/>
        <v>0.5553061050931992</v>
      </c>
    </row>
    <row r="88" spans="1:14" ht="15">
      <c r="A88" s="5" t="s">
        <v>109</v>
      </c>
      <c r="B88" s="5" t="s">
        <v>163</v>
      </c>
      <c r="C88" s="21">
        <v>4156000000</v>
      </c>
      <c r="D88" s="21">
        <v>0</v>
      </c>
      <c r="E88" s="21">
        <v>2753419500</v>
      </c>
      <c r="F88" s="21">
        <v>6909419500</v>
      </c>
      <c r="G88" s="21">
        <v>0</v>
      </c>
      <c r="H88" s="21">
        <v>6909419500</v>
      </c>
      <c r="I88" s="21">
        <v>2240076612</v>
      </c>
      <c r="J88" s="21">
        <v>6197609080</v>
      </c>
      <c r="K88" s="18">
        <f t="shared" si="28"/>
        <v>0.8969797071953729</v>
      </c>
      <c r="L88" s="21">
        <v>694659790</v>
      </c>
      <c r="M88" s="21">
        <v>3836842831</v>
      </c>
      <c r="N88" s="18">
        <f t="shared" si="29"/>
        <v>0.5553061050931992</v>
      </c>
    </row>
    <row r="89" spans="1:14" ht="15">
      <c r="A89" s="5" t="s">
        <v>110</v>
      </c>
      <c r="B89" s="5" t="s">
        <v>164</v>
      </c>
      <c r="C89" s="21">
        <f>+C90</f>
        <v>149000000</v>
      </c>
      <c r="D89" s="21">
        <f aca="true" t="shared" si="36" ref="D89:L89">+D90</f>
        <v>0</v>
      </c>
      <c r="E89" s="21">
        <f t="shared" si="36"/>
        <v>0</v>
      </c>
      <c r="F89" s="21">
        <f t="shared" si="36"/>
        <v>149000000</v>
      </c>
      <c r="G89" s="21">
        <f t="shared" si="36"/>
        <v>0</v>
      </c>
      <c r="H89" s="21">
        <f t="shared" si="36"/>
        <v>149000000</v>
      </c>
      <c r="I89" s="21">
        <f t="shared" si="36"/>
        <v>0</v>
      </c>
      <c r="J89" s="21">
        <f t="shared" si="36"/>
        <v>148734570</v>
      </c>
      <c r="K89" s="18">
        <f t="shared" si="28"/>
        <v>0.9982185906040268</v>
      </c>
      <c r="L89" s="21">
        <f t="shared" si="36"/>
        <v>11154727</v>
      </c>
      <c r="M89" s="21">
        <f>+M90</f>
        <v>148734570</v>
      </c>
      <c r="N89" s="18">
        <f t="shared" si="29"/>
        <v>0.9982185906040268</v>
      </c>
    </row>
    <row r="90" spans="1:14" ht="15">
      <c r="A90" s="5" t="s">
        <v>111</v>
      </c>
      <c r="B90" s="5" t="s">
        <v>165</v>
      </c>
      <c r="C90" s="21">
        <f>+C91</f>
        <v>149000000</v>
      </c>
      <c r="D90" s="21">
        <f aca="true" t="shared" si="37" ref="D90:J90">+D91</f>
        <v>0</v>
      </c>
      <c r="E90" s="21">
        <f t="shared" si="37"/>
        <v>0</v>
      </c>
      <c r="F90" s="21">
        <f t="shared" si="37"/>
        <v>149000000</v>
      </c>
      <c r="G90" s="21">
        <f t="shared" si="37"/>
        <v>0</v>
      </c>
      <c r="H90" s="21">
        <f t="shared" si="37"/>
        <v>149000000</v>
      </c>
      <c r="I90" s="21">
        <f t="shared" si="37"/>
        <v>0</v>
      </c>
      <c r="J90" s="21">
        <f t="shared" si="37"/>
        <v>148734570</v>
      </c>
      <c r="K90" s="18">
        <f t="shared" si="28"/>
        <v>0.9982185906040268</v>
      </c>
      <c r="L90" s="21">
        <f>+L91</f>
        <v>11154727</v>
      </c>
      <c r="M90" s="21">
        <f>+M91</f>
        <v>148734570</v>
      </c>
      <c r="N90" s="18">
        <f t="shared" si="29"/>
        <v>0.9982185906040268</v>
      </c>
    </row>
    <row r="91" spans="1:14" ht="15">
      <c r="A91" s="5" t="s">
        <v>112</v>
      </c>
      <c r="B91" s="5" t="s">
        <v>113</v>
      </c>
      <c r="C91" s="21">
        <v>149000000</v>
      </c>
      <c r="D91" s="21">
        <v>0</v>
      </c>
      <c r="E91" s="21">
        <v>0</v>
      </c>
      <c r="F91" s="21">
        <v>149000000</v>
      </c>
      <c r="G91" s="21">
        <v>0</v>
      </c>
      <c r="H91" s="21">
        <v>149000000</v>
      </c>
      <c r="I91" s="21">
        <v>0</v>
      </c>
      <c r="J91" s="21">
        <v>148734570</v>
      </c>
      <c r="K91" s="18">
        <f t="shared" si="28"/>
        <v>0.9982185906040268</v>
      </c>
      <c r="L91" s="21">
        <v>11154727</v>
      </c>
      <c r="M91" s="21">
        <v>148734570</v>
      </c>
      <c r="N91" s="18">
        <f t="shared" si="29"/>
        <v>0.9982185906040268</v>
      </c>
    </row>
    <row r="92" spans="1:14" ht="15">
      <c r="A92" s="5" t="s">
        <v>114</v>
      </c>
      <c r="B92" s="5" t="s">
        <v>166</v>
      </c>
      <c r="C92" s="21">
        <f>+C93</f>
        <v>2425000000</v>
      </c>
      <c r="D92" s="21">
        <f aca="true" t="shared" si="38" ref="D92:M92">+D93</f>
        <v>0</v>
      </c>
      <c r="E92" s="21">
        <f t="shared" si="38"/>
        <v>-80000000</v>
      </c>
      <c r="F92" s="21">
        <f t="shared" si="38"/>
        <v>2345000000</v>
      </c>
      <c r="G92" s="21">
        <f t="shared" si="38"/>
        <v>0</v>
      </c>
      <c r="H92" s="21">
        <f t="shared" si="38"/>
        <v>2345000000</v>
      </c>
      <c r="I92" s="21">
        <f t="shared" si="38"/>
        <v>106928134</v>
      </c>
      <c r="J92" s="21">
        <f t="shared" si="38"/>
        <v>2283311631</v>
      </c>
      <c r="K92" s="18">
        <f t="shared" si="28"/>
        <v>0.9736936592750534</v>
      </c>
      <c r="L92" s="21">
        <f t="shared" si="38"/>
        <v>344108895</v>
      </c>
      <c r="M92" s="21">
        <f t="shared" si="38"/>
        <v>2128340446</v>
      </c>
      <c r="N92" s="18">
        <f t="shared" si="29"/>
        <v>0.907607866098081</v>
      </c>
    </row>
    <row r="93" spans="1:14" ht="15">
      <c r="A93" s="5" t="s">
        <v>115</v>
      </c>
      <c r="B93" s="5" t="s">
        <v>167</v>
      </c>
      <c r="C93" s="21">
        <f>+C94</f>
        <v>2425000000</v>
      </c>
      <c r="D93" s="21">
        <f aca="true" t="shared" si="39" ref="D93:J93">+D94</f>
        <v>0</v>
      </c>
      <c r="E93" s="21">
        <f t="shared" si="39"/>
        <v>-80000000</v>
      </c>
      <c r="F93" s="21">
        <f t="shared" si="39"/>
        <v>2345000000</v>
      </c>
      <c r="G93" s="21">
        <f t="shared" si="39"/>
        <v>0</v>
      </c>
      <c r="H93" s="21">
        <f t="shared" si="39"/>
        <v>2345000000</v>
      </c>
      <c r="I93" s="21">
        <f t="shared" si="39"/>
        <v>106928134</v>
      </c>
      <c r="J93" s="21">
        <f t="shared" si="39"/>
        <v>2283311631</v>
      </c>
      <c r="K93" s="18">
        <f t="shared" si="28"/>
        <v>0.9736936592750534</v>
      </c>
      <c r="L93" s="21">
        <f>+L94</f>
        <v>344108895</v>
      </c>
      <c r="M93" s="21">
        <f>+M94</f>
        <v>2128340446</v>
      </c>
      <c r="N93" s="18">
        <f t="shared" si="29"/>
        <v>0.907607866098081</v>
      </c>
    </row>
    <row r="94" spans="1:14" ht="15">
      <c r="A94" s="5" t="s">
        <v>116</v>
      </c>
      <c r="B94" s="5" t="s">
        <v>168</v>
      </c>
      <c r="C94" s="21">
        <v>2425000000</v>
      </c>
      <c r="D94" s="21">
        <v>0</v>
      </c>
      <c r="E94" s="21">
        <v>-80000000</v>
      </c>
      <c r="F94" s="21">
        <v>2345000000</v>
      </c>
      <c r="G94" s="21">
        <v>0</v>
      </c>
      <c r="H94" s="21">
        <v>2345000000</v>
      </c>
      <c r="I94" s="21">
        <v>106928134</v>
      </c>
      <c r="J94" s="21">
        <v>2283311631</v>
      </c>
      <c r="K94" s="18">
        <f t="shared" si="28"/>
        <v>0.9736936592750534</v>
      </c>
      <c r="L94" s="21">
        <v>344108895</v>
      </c>
      <c r="M94" s="21">
        <v>2128340446</v>
      </c>
      <c r="N94" s="18">
        <f t="shared" si="29"/>
        <v>0.907607866098081</v>
      </c>
    </row>
    <row r="95" spans="1:14" ht="15">
      <c r="A95" s="6" t="s">
        <v>169</v>
      </c>
      <c r="B95" s="5" t="s">
        <v>117</v>
      </c>
      <c r="C95" s="21">
        <f>+C96</f>
        <v>0</v>
      </c>
      <c r="D95" s="21">
        <f aca="true" t="shared" si="40" ref="D95:J95">+D96</f>
        <v>0</v>
      </c>
      <c r="E95" s="21">
        <f t="shared" si="40"/>
        <v>19330500</v>
      </c>
      <c r="F95" s="21">
        <f t="shared" si="40"/>
        <v>19330500</v>
      </c>
      <c r="G95" s="21">
        <f t="shared" si="40"/>
        <v>0</v>
      </c>
      <c r="H95" s="21">
        <f t="shared" si="40"/>
        <v>19330500</v>
      </c>
      <c r="I95" s="21">
        <f t="shared" si="40"/>
        <v>0</v>
      </c>
      <c r="J95" s="21">
        <f t="shared" si="40"/>
        <v>19330500</v>
      </c>
      <c r="K95" s="18">
        <f t="shared" si="28"/>
        <v>1</v>
      </c>
      <c r="L95" s="21">
        <f>+L96</f>
        <v>0</v>
      </c>
      <c r="M95" s="21">
        <f>+M96</f>
        <v>19330500</v>
      </c>
      <c r="N95" s="18">
        <f t="shared" si="29"/>
        <v>1</v>
      </c>
    </row>
    <row r="96" spans="1:14" ht="15">
      <c r="A96" s="5" t="s">
        <v>118</v>
      </c>
      <c r="B96" s="5" t="s">
        <v>117</v>
      </c>
      <c r="C96" s="21">
        <v>0</v>
      </c>
      <c r="D96" s="21">
        <v>0</v>
      </c>
      <c r="E96" s="21">
        <v>19330500</v>
      </c>
      <c r="F96" s="21">
        <v>19330500</v>
      </c>
      <c r="G96" s="21">
        <v>0</v>
      </c>
      <c r="H96" s="21">
        <v>19330500</v>
      </c>
      <c r="I96" s="21">
        <v>0</v>
      </c>
      <c r="J96" s="21">
        <v>19330500</v>
      </c>
      <c r="K96" s="18">
        <f t="shared" si="28"/>
        <v>1</v>
      </c>
      <c r="L96" s="21">
        <v>0</v>
      </c>
      <c r="M96" s="21">
        <v>19330500</v>
      </c>
      <c r="N96" s="18">
        <f t="shared" si="29"/>
        <v>1</v>
      </c>
    </row>
  </sheetData>
  <sheetProtection/>
  <mergeCells count="9">
    <mergeCell ref="K5:K6"/>
    <mergeCell ref="L5:M5"/>
    <mergeCell ref="N5:N6"/>
    <mergeCell ref="D6:E6"/>
    <mergeCell ref="A2:N2"/>
    <mergeCell ref="A3:N3"/>
    <mergeCell ref="A5:B5"/>
    <mergeCell ref="C5:H5"/>
    <mergeCell ref="I5:J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2018-11-07T17:37:00Z</dcterms:created>
  <dcterms:modified xsi:type="dcterms:W3CDTF">2019-01-10T17:32:02Z</dcterms:modified>
  <cp:category/>
  <cp:version/>
  <cp:contentType/>
  <cp:contentStatus/>
</cp:coreProperties>
</file>